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5730" tabRatio="853" activeTab="5"/>
  </bookViews>
  <sheets>
    <sheet name="OP" sheetId="1" r:id="rId1"/>
    <sheet name="BU" sheetId="2" r:id="rId2"/>
    <sheet name="BS" sheetId="3" r:id="rId3"/>
    <sheet name="GT dir" sheetId="4" r:id="rId4"/>
    <sheet name="GT ind" sheetId="5" r:id="rId5"/>
    <sheet name="PK" sheetId="6" r:id="rId6"/>
    <sheet name="ZB" sheetId="7" r:id="rId7"/>
  </sheets>
  <definedNames>
    <definedName name="_xlnm.Print_Area" localSheetId="4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<sst xmlns="http://schemas.openxmlformats.org/spreadsheetml/2006/main" count="853" uniqueCount="691">
  <si>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</si>
  <si>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</si>
  <si>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</si>
  <si>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</si>
  <si>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</si>
  <si>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</si>
  <si>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</si>
  <si>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</si>
  <si>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</si>
  <si>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</si>
  <si>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</si>
  <si>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</si>
  <si>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</si>
  <si>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</si>
  <si>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</si>
  <si>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</si>
  <si>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</si>
  <si>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</si>
  <si>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</si>
  <si>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</si>
  <si>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</si>
  <si>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</si>
  <si>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</si>
  <si>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</si>
  <si>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</si>
  <si>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</si>
  <si>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</si>
  <si>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</si>
  <si>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</si>
  <si>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</si>
  <si>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</si>
  <si>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</si>
  <si>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</si>
  <si>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</si>
  <si>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</si>
  <si>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</si>
  <si>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</si>
  <si>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</si>
  <si>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</si>
  <si>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</si>
  <si>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</si>
  <si>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</si>
  <si>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</si>
  <si>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</si>
  <si>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</si>
  <si>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</si>
  <si>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</si>
  <si>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</si>
  <si>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</si>
  <si>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</si>
  <si>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</si>
  <si>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</si>
  <si>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</si>
  <si>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</si>
  <si>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</si>
  <si>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</si>
  <si>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</si>
  <si>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</si>
  <si>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</si>
  <si>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</si>
  <si>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</si>
  <si>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</si>
  <si>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</si>
  <si>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</si>
  <si>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</si>
  <si>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</si>
  <si>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</si>
  <si>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</si>
  <si>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</si>
  <si>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</si>
  <si>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</si>
  <si>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</si>
  <si>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</si>
  <si>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</si>
  <si>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</si>
  <si>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</si>
  <si>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</si>
  <si>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</si>
  <si>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</si>
  <si>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</si>
  <si>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</si>
  <si>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</si>
  <si>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</si>
  <si>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</si>
  <si>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</si>
  <si>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</si>
  <si>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</si>
  <si>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</si>
  <si>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</si>
  <si>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</si>
  <si>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</si>
  <si>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</si>
  <si>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</si>
  <si>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</si>
  <si>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</si>
  <si>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</si>
  <si>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</si>
  <si>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</si>
  <si>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</si>
  <si>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</si>
  <si>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</si>
  <si>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</si>
  <si>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</si>
  <si>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</si>
  <si>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</si>
  <si>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</si>
  <si>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</si>
  <si>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</si>
  <si>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</si>
  <si>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</si>
  <si>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</si>
  <si>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</si>
  <si>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</si>
  <si>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</si>
  <si>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</si>
  <si>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</si>
  <si>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</si>
  <si>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</si>
  <si>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</si>
  <si>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</si>
  <si>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</si>
  <si>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</si>
  <si>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</si>
  <si>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</si>
  <si>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</si>
  <si>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</si>
  <si>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</si>
  <si>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</si>
  <si>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</si>
  <si>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</si>
  <si>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</si>
  <si>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</si>
  <si>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</si>
  <si>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</si>
  <si>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</si>
  <si>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</si>
  <si>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</si>
  <si>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</si>
  <si>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</si>
  <si>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</si>
  <si>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</si>
  <si>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</si>
  <si>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</si>
  <si>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</si>
  <si>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</si>
  <si>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</si>
  <si>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</si>
  <si>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</si>
  <si>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</si>
  <si>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</si>
  <si>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</si>
  <si>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</si>
  <si>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</si>
  <si>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</si>
  <si>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</si>
  <si>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</si>
  <si>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</si>
  <si>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</si>
  <si>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</si>
  <si>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</si>
  <si>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</si>
  <si>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</si>
  <si>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</si>
  <si>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</si>
  <si>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</si>
  <si>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</si>
  <si>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</si>
  <si>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</si>
  <si>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</si>
  <si>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</si>
  <si>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</si>
  <si>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</si>
  <si>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</si>
  <si>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</si>
  <si>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</si>
  <si>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</si>
  <si>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</si>
  <si>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</si>
  <si>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</si>
  <si>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</si>
  <si>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</si>
  <si>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</si>
  <si>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</si>
  <si>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</si>
  <si>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</si>
  <si>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</si>
  <si>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</si>
  <si>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</si>
  <si>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</si>
  <si>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</si>
  <si>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</si>
  <si>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</si>
  <si>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</si>
  <si>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</si>
  <si>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</si>
  <si>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</si>
  <si>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</si>
  <si>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</si>
  <si>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</si>
  <si>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</si>
  <si>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</si>
  <si>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</si>
  <si>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</si>
  <si>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</si>
  <si>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</si>
  <si>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</si>
  <si>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</si>
  <si>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</si>
  <si>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</si>
  <si>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</si>
  <si>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</si>
  <si>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</si>
  <si>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</si>
  <si>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</si>
  <si>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</si>
  <si>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</si>
  <si>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</si>
  <si>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</si>
  <si>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</si>
  <si>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</si>
  <si>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</si>
  <si>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</si>
  <si>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</si>
  <si>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</si>
  <si>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</si>
  <si>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</si>
  <si>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</si>
  <si>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</si>
  <si>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</si>
  <si>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</si>
  <si>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</si>
  <si>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</si>
  <si>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</si>
  <si>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</si>
  <si>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</si>
  <si>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</si>
  <si>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</si>
  <si>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</si>
  <si>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</si>
  <si>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</si>
  <si>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</si>
  <si>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</si>
  <si>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</si>
  <si>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</si>
  <si>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</si>
  <si>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</si>
  <si>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</si>
  <si>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</si>
  <si>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</si>
  <si>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</si>
  <si>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</si>
  <si>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</si>
  <si>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</si>
  <si>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</si>
  <si>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</si>
  <si>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</si>
  <si>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</si>
  <si>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</si>
  <si>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</si>
  <si>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</si>
  <si>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</si>
  <si>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</si>
  <si>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</si>
  <si>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</si>
  <si>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</si>
  <si>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</si>
  <si>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</si>
  <si>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</si>
  <si>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</si>
  <si>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</si>
  <si>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</si>
  <si>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</si>
  <si>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</si>
  <si>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</si>
  <si>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</si>
  <si>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</si>
  <si>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</si>
  <si>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</si>
  <si>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</si>
  <si>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</si>
  <si>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</si>
  <si>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</si>
  <si>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</si>
  <si>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</si>
  <si>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</si>
  <si>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</si>
  <si>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</si>
  <si>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</si>
  <si>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</si>
  <si>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</si>
  <si>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</si>
  <si>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</si>
  <si>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</si>
  <si>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</si>
  <si>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</si>
  <si>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</si>
  <si>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</si>
  <si>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</si>
  <si>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</si>
  <si>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</si>
  <si>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</si>
  <si>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</si>
  <si>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</si>
  <si>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</si>
  <si>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</si>
  <si>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</si>
  <si>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</si>
  <si>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</si>
  <si>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</si>
  <si>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</si>
  <si>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</si>
  <si>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</si>
  <si>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</si>
  <si>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</si>
  <si>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</si>
  <si>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</si>
  <si>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</si>
  <si>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</si>
  <si>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</si>
  <si>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</si>
  <si>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</si>
  <si>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</si>
  <si>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</si>
  <si>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</si>
  <si>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</si>
  <si>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</si>
  <si>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</si>
  <si>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</si>
  <si>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</si>
  <si>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</si>
  <si>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</si>
  <si>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</si>
  <si>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</si>
  <si>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</si>
  <si>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</si>
  <si>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</si>
  <si>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</si>
  <si>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</si>
  <si>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</si>
  <si>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</si>
  <si>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</si>
  <si>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</si>
  <si>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</si>
  <si>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</si>
  <si>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</si>
  <si>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</si>
  <si>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</si>
  <si>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</si>
  <si>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</si>
  <si>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</si>
  <si>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</si>
  <si>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</si>
  <si>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</si>
  <si>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</si>
  <si>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</si>
  <si>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</si>
  <si>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</si>
  <si>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</si>
  <si>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</si>
  <si>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</si>
  <si>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</si>
  <si>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</si>
  <si>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</si>
  <si>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</si>
  <si>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</si>
  <si>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</si>
  <si>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</si>
  <si>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</si>
  <si>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</si>
  <si>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</si>
  <si>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</si>
  <si>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</si>
  <si>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</si>
  <si>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</si>
  <si>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</si>
  <si>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</si>
  <si>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</si>
  <si>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</si>
  <si>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</si>
  <si>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</si>
  <si>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</si>
  <si>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</si>
  <si>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</si>
  <si>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</si>
  <si>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</si>
  <si>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</si>
  <si>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</si>
  <si>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</si>
  <si>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</si>
  <si>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</si>
  <si>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</si>
  <si>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</si>
  <si>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</si>
  <si>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</si>
  <si>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</si>
  <si>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</si>
  <si>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</si>
  <si>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</si>
  <si>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</si>
  <si>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</si>
  <si>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</si>
  <si>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</si>
  <si>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</si>
  <si>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</si>
  <si>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</si>
  <si>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</si>
  <si>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</si>
  <si>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</si>
  <si>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</si>
  <si>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</si>
  <si>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</si>
  <si>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</si>
  <si>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</si>
  <si>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</si>
  <si>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</si>
  <si>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</si>
  <si>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</si>
  <si>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</si>
  <si>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</si>
  <si>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</si>
  <si>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</si>
  <si>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</si>
  <si>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</si>
  <si>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</si>
  <si>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</si>
  <si>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</si>
  <si>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</si>
  <si>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</si>
  <si>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</si>
  <si>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</si>
  <si>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</si>
  <si>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</si>
  <si>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</si>
  <si>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</si>
  <si>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</si>
  <si>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</si>
  <si>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</si>
  <si>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</si>
  <si>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</si>
  <si>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</si>
  <si>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</si>
  <si>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</si>
  <si>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</si>
  <si>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</si>
  <si>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</si>
  <si>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</si>
  <si>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</si>
  <si>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</si>
  <si>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</si>
  <si>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</si>
  <si>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</si>
  <si>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</si>
  <si>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</si>
  <si>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</si>
  <si>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</si>
  <si>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</si>
  <si>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</si>
  <si>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</si>
  <si>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</si>
  <si>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</si>
  <si>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</si>
  <si>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</si>
  <si>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</si>
  <si>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</si>
  <si>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</si>
  <si>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</si>
  <si>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</si>
  <si>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</si>
  <si>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</si>
  <si>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</si>
  <si>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</si>
  <si>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</si>
  <si>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</si>
  <si>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</si>
  <si>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</si>
  <si>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</si>
  <si>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</si>
  <si>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</si>
  <si>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</si>
  <si>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</si>
  <si>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</si>
  <si>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</si>
  <si>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</si>
  <si>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</si>
  <si>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</si>
  <si>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</si>
  <si>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</si>
  <si>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</si>
  <si>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</si>
  <si>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</si>
  <si>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</si>
  <si>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</si>
  <si>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</si>
  <si>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</si>
  <si>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</si>
  <si>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</si>
  <si>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</si>
  <si>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</si>
  <si>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</si>
  <si>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</si>
  <si>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</si>
  <si>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</si>
  <si>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</si>
  <si>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</si>
  <si>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</si>
  <si>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</si>
  <si>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</si>
  <si>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</si>
  <si>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</si>
  <si>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</si>
  <si>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</si>
  <si>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</si>
  <si>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</si>
  <si>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</si>
  <si>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</si>
  <si>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</si>
  <si>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</si>
  <si>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</si>
  <si>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</si>
  <si>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</si>
  <si>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</si>
  <si>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</si>
  <si>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</si>
  <si>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</si>
  <si>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</si>
  <si>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</si>
  <si>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</si>
  <si>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</si>
  <si>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</si>
  <si>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</si>
  <si>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</si>
  <si>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</si>
  <si>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</si>
  <si>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</si>
  <si>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</si>
  <si>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</si>
  <si>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</si>
  <si>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</si>
  <si>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</si>
  <si>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</si>
  <si>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</si>
  <si>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</si>
  <si>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</si>
  <si>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</si>
  <si>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</si>
  <si>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</si>
  <si>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</si>
  <si>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</si>
  <si>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</si>
  <si>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</si>
  <si>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</si>
  <si>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</si>
  <si>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</si>
  <si>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</si>
  <si>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</si>
  <si>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</si>
  <si>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</si>
  <si>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</si>
  <si>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</si>
  <si>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</si>
  <si>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</si>
  <si>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</si>
  <si>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</si>
  <si>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</si>
  <si>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</si>
  <si>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</si>
  <si>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</si>
  <si>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</si>
  <si>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</si>
  <si>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</si>
  <si>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</si>
  <si>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</si>
  <si>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</si>
  <si>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</si>
  <si>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</si>
  <si>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</si>
  <si>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</si>
  <si>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</si>
  <si>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</si>
  <si>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</si>
  <si>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</si>
  <si>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</si>
  <si>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</si>
  <si>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</si>
  <si>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</si>
  <si>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</si>
  <si>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</si>
  <si>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</si>
  <si>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</si>
  <si>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</si>
  <si>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</si>
  <si>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</si>
  <si>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</si>
  <si>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</si>
  <si>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</si>
  <si>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</si>
  <si>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</si>
  <si>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</si>
  <si>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</si>
  <si>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</si>
  <si>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</si>
  <si>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</si>
  <si>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</si>
  <si>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</si>
  <si>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</si>
  <si>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</si>
  <si>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</si>
  <si>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</si>
  <si>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</si>
  <si>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</si>
  <si>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</si>
  <si>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</si>
  <si>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</si>
  <si>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</si>
  <si>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</si>
  <si>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</si>
  <si>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</si>
  <si>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</si>
  <si>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</si>
  <si>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</si>
  <si>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</si>
  <si>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</si>
  <si>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</si>
  <si>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</si>
  <si>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</si>
  <si>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</si>
  <si>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</si>
  <si>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</si>
  <si>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</si>
  <si>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</si>
  <si>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</si>
  <si>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</si>
  <si>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</si>
  <si>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</si>
  <si>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</si>
  <si>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</si>
  <si>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</si>
  <si>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</si>
  <si>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</si>
  <si>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</si>
  <si>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</si>
  <si>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</si>
  <si>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</si>
  <si>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033 75 10 00, 033 75 10 08</t>
  </si>
  <si>
    <t>Ne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</si>
  <si>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</si>
  <si>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</si>
  <si>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</si>
  <si>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</si>
  <si>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Proizvodnja i  distribucija električne energije, snabdijevanje i trgovina električnom energijom</t>
  </si>
  <si>
    <t>U Sarajevu</t>
  </si>
  <si>
    <t>JP Elektroprivreda BiH d.d. Sarajevo</t>
  </si>
  <si>
    <t>Vilsonovo šetalište15, 71000 Sarajevo</t>
  </si>
  <si>
    <t>MBS:1-2758</t>
  </si>
  <si>
    <t>35.11</t>
  </si>
  <si>
    <t>_____________</t>
  </si>
  <si>
    <t>Ime i prezime predsjednika i članova Nadzornog odbora emitenta</t>
  </si>
  <si>
    <t xml:space="preserve">Imena i prezimena, funkcije članova Uprave emitenat </t>
  </si>
  <si>
    <t>31.506.541  nominalne cijene 71</t>
  </si>
  <si>
    <t>___________________</t>
  </si>
  <si>
    <t>BILANS USPJEHA</t>
  </si>
  <si>
    <t xml:space="preserve"> BILANS STANJA</t>
  </si>
  <si>
    <t>Federacija Bosne i Hercegovine</t>
  </si>
  <si>
    <t xml:space="preserve"> 9  (devet)</t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</si>
  <si>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Mr.sc. Almira Zulić Burek, predsjednica, mr. sc. Muzafer Brigić, član, Senad Herenda, član</t>
    </r>
  </si>
  <si>
    <t>- ZD Rudnici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                                                                                                       - TTU Energetik d.o.o. Tuzla</t>
  </si>
  <si>
    <t>Podaci o isplaćenoj dividendi i kamatama od vrijednosnih papira</t>
  </si>
  <si>
    <r>
      <t xml:space="preserve">- Bajazit Jašarević,  Generalni direktor                                                                              - dr.sc. Nevad Ikanović,  Izvršni direktor za proizvodnju                                                - Admir Andelija, v.d. Izvršnog direktora za distribuciju (od 05.12.2017.), od 01.06.2018. godine Izvršni direktor za distribuciju                                                                                         - dr.sc. Džemo Borovina, Izvršni direktor za snabdijevanje i trgovinu                        - Muhamed Ražanica,  Izvršni direktor za ekonomske poslove                                    - Mensura Zuka,  Izvršni direktor za pravne i kadrovske poslove                               - dr. sc. Senad Salkić, Izvršni direktor za kapitalne investicije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</t>
    </r>
  </si>
  <si>
    <t xml:space="preserve">dr.sci Džemo Borovina, Izvršni direktor za snabdijevanje i trgovinu  je dioničar JP Elektroprivreda BiH d.d. – Sarajevo sa 48 dionica, odnosno 0,0002% od ukupnog broja dionica.                                                                                                                   dr.sci Senad Salkić,  Izvršni direktor za kapitalne investicije je dioničar je JP Elektroprivreda BiH d.d. – Sarajevo sa 29 dionica, odnosno 0,0001% od ukupnog broja dionica. </t>
  </si>
  <si>
    <t>od 01.01. do 31.12. 2018. godine</t>
  </si>
  <si>
    <t>U     Sarajevu , 28.02.2019.  godine</t>
  </si>
  <si>
    <t>Dana 28.02.2019. godine</t>
  </si>
  <si>
    <t>na dan 31.12. 2018. godine</t>
  </si>
  <si>
    <t>za period od 01.01. do 31.12. 2018. godine</t>
  </si>
  <si>
    <t>za period koji se završava na dan 31.12.2018. godine</t>
  </si>
  <si>
    <t xml:space="preserve">Pedeset i prva (vanredna) Skupština Društva održana 19.07.2018. godine                Pedeset i druga (vanredna) Skupština Društva održana 18.09.2018. godine       Pedeset i treća Skupština Društva održana 27.11.2018. godine                       Pedeset i četvrta (vanredna) Skupština Društva održana 13.12.2018. godine        </t>
  </si>
  <si>
    <t>4.441</t>
  </si>
  <si>
    <t>Isplaćene dividende u iznosu od 69.323.505 KM.</t>
  </si>
  <si>
    <t>U toku je odabir revizora za period 2018-2020</t>
  </si>
  <si>
    <t>e-mail: Ured.uprave@epbih.ba</t>
  </si>
  <si>
    <t>www.epbih.ba</t>
  </si>
  <si>
    <t xml:space="preserve">- dr.sc. Izet Žigić, predsjednik Nadzornog odbora,
- dr.sc. Milenko Obad, član  Nadzornog odbora, 
- mr.sc. Jakub Dinarević, član Nadzornog odbora, 
- dr.sc. Izudin Džafić, član  Nadzornog odbora, 
- Sead Rešidbegović, član  Nadzornog odbora                                                                     - Mirza Hulusić, član Nadzornog odbora do 19.07.2018.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dr.sc.  Ramiz Kikanović, član Nadzornog odbora, od 19.07.2018. godine (sa prekidom u periodu od 19.10.2018. godine do 27.11.2018. godine)                                                                                                  - mr.sc. Hasen Mašović
                                                                                                                                       </t>
  </si>
  <si>
    <t>2.518</t>
  </si>
  <si>
    <t xml:space="preserve">Dnevni red Pedeset i prve Skupštine:                                                                                                    1. Izbor radnih tijela Skupštine Društva:
a) Predsjednika,
b) zapisničara i dva ovjerivača zapisnika
2. Donošenje Revidovanog plana poslovanja JP EPBiH 2018 - 2020. godina                                                                                                                                           
3. Donošenje  odluka o isplati dividende iz akumulirane dobiti JP EPBiH                           4. Donošenje odluka o izmjenama i dopunama odluka o dokapitalizaciji ulaganjem u zavisna društva - rudnike uglja                                                                                           5. Statut o izmjenama i dopunama Statuta JP EPBiH                                                                                6. Donošenje Odluke o odobravanju Statuta Iskraemeco Sarajevo d.o.o. Sarajevo 7. Donošenje Odluke o razrješenju člana NO                                                                        8. Donošenje Odluke o imenovanju člana NO.                                                                                                                                                                                                          Dnevni red  Pedeset i druge Skupštine Društva:
1. Izbor radnih tijela Skupštine Društva:
      a) Predsjednika,
      b) zapisničara i dva ovjerivača zapisnika,
2.  Donošenje odluka o realizaciji projekta izgradnje Bloka 7 – 450 MW u TE Tuzla                                                                                                                                                                                                        
3. Donošenje Odluke o dopuni Statuta TTU Energetik d.o.o. Tuzla                                                                                                                                                                                                                                                                            
Dnevni red Pedeset i treće Skupštine Društva:
1. Izbor radnih tijela Skupštine Društva:
      a) Predsjednika,
      b) zapisničara i dva ovjerivača zapisnika
2.    Donošenje Odluke o usvajanju Izvještaja o poslovanju JP EP BiH za 2017. godinu                                                                                                                                          3. Donošenje Odluke o raspodjeli dobiti za 2017. godine                                              4. Donošenje Odluke o razrješenju člana NO                                                                                                                                                  5. Donošenje Odluke o imenovanju člana NO                                                                  6. Upoznavanje sa Izvještajem o reviziji nekonsolidovanih finansijskih izvještaja po polugodišnjem obračunu za 2018. godinu.                                                                                                             Dnevni red Pedeset i četvrte Skupštine Društva:
1. Izbor radnih tijela Skupštine Društva:
      a) Predsjednika
      b) zapisničara i dva ovjerivača zapisnika
2. Donošenje Plana poslovanja JP Elektroprivreda BiH d.d. - Sarajevo za period 2019 - 2021. godina                                                                                                                                                                     
3. Donošenje Odluka o izmjenama odluka o dokapitaliazciji ulaganjem u zavisna društva - rudnike uglja                                                                                       </t>
  </si>
  <si>
    <t>- Odluka o usvajanju Izvještaja o poslovanju za 2017. godinu                                       - Odluka o raspodjeli dobiti ostvarene u 2017. godini                                                       - Odluke o odobravanju statuta zavisnih društava                                                           - Odluke o izmjenama i dopunama odluka o dokapitalizaciji ulaganjem u rudnike     - Odluka o donošenju Plana poslovanja JP Elektroprivreda BiH d.d. - Sarajevo za period 2019 - 2021. godina                                                                                                                - Odluka o realizaciji projekta izgradnje Bloka 7 u TE Tuzla      B18                                                                                               B18</t>
  </si>
  <si>
    <t xml:space="preserve">23. Stanje na dan 31.12. 2018. godine </t>
  </si>
  <si>
    <t>15. Ponovo iskazano stanje na dan 31. 12. 2017,</t>
  </si>
  <si>
    <r>
      <t xml:space="preserve">odnosno 01. 01. 2018. godine </t>
    </r>
    <r>
      <rPr>
        <i/>
        <sz val="10"/>
        <rFont val="Times New Roman"/>
        <family val="1"/>
      </rPr>
      <t>(912±913±914)</t>
    </r>
  </si>
  <si>
    <r>
      <t xml:space="preserve">12. Stanje na dan 31. 12. 2017. </t>
    </r>
    <r>
      <rPr>
        <i/>
        <sz val="10"/>
        <rFont val="Times New Roman"/>
        <family val="1"/>
      </rPr>
      <t>(904±905±906±907±908±909-910+911)</t>
    </r>
  </si>
  <si>
    <t>4. Ponovo iskazano stanje na dan 31. 12. 2016, odnosno 01.01.2017. godine (901±902±903)</t>
  </si>
  <si>
    <t>1. Stanje na dan 31. 12. 2016. godine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</si>
</sst>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141A]d\.\ mmmm\ yyyy"/>
    <numFmt numFmtId="181" formatCode="#,##0.0"/>
    <numFmt numFmtId="182" formatCode="_(* #,##0_);_(* \(#,##0\);_(* &quot;-&quot;??_);_(@_)"/>
    <numFmt numFmtId="183" formatCode="0.0"/>
  </numFmts>
  <fonts count="47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dotted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5" fillId="31" borderId="6" applyFill="0" applyAlignment="0">
      <protection/>
    </xf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7" fillId="0" borderId="0" xfId="57" applyFont="1" applyFill="1" applyAlignment="1">
      <alignment horizontal="right"/>
      <protection/>
    </xf>
    <xf numFmtId="0" fontId="7" fillId="0" borderId="0" xfId="57" applyFont="1" applyBorder="1" applyAlignment="1">
      <alignment horizontal="center"/>
      <protection/>
    </xf>
    <xf numFmtId="0" fontId="7" fillId="0" borderId="11" xfId="57" applyFont="1" applyFill="1" applyBorder="1" applyAlignment="1">
      <alignment horizontal="right"/>
      <protection/>
    </xf>
    <xf numFmtId="0" fontId="7" fillId="0" borderId="12" xfId="57" applyFont="1" applyFill="1" applyBorder="1" applyAlignment="1">
      <alignment horizontal="right"/>
      <protection/>
    </xf>
    <xf numFmtId="0" fontId="8" fillId="0" borderId="11" xfId="0" applyFont="1" applyBorder="1" applyAlignment="1">
      <alignment vertical="top" wrapText="1"/>
    </xf>
    <xf numFmtId="0" fontId="7" fillId="0" borderId="0" xfId="57" applyFont="1" applyFill="1" applyBorder="1" applyAlignment="1">
      <alignment horizontal="right"/>
      <protection/>
    </xf>
    <xf numFmtId="0" fontId="8" fillId="0" borderId="0" xfId="57" applyFont="1" applyBorder="1">
      <alignment/>
      <protection/>
    </xf>
    <xf numFmtId="0" fontId="7" fillId="0" borderId="0" xfId="0" applyFont="1" applyAlignment="1">
      <alignment/>
    </xf>
    <xf numFmtId="0" fontId="8" fillId="0" borderId="0" xfId="57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/>
      <protection/>
    </xf>
    <xf numFmtId="0" fontId="7" fillId="0" borderId="13" xfId="57" applyFont="1" applyBorder="1">
      <alignment/>
      <protection/>
    </xf>
    <xf numFmtId="0" fontId="7" fillId="0" borderId="0" xfId="57" applyFont="1" applyBorder="1">
      <alignment/>
      <protection/>
    </xf>
    <xf numFmtId="0" fontId="8" fillId="0" borderId="13" xfId="57" applyFont="1" applyBorder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8" fillId="31" borderId="12" xfId="0" applyFont="1" applyFill="1" applyBorder="1" applyAlignment="1">
      <alignment horizontal="center" vertical="top" wrapText="1"/>
    </xf>
    <xf numFmtId="0" fontId="8" fillId="31" borderId="18" xfId="0" applyFont="1" applyFill="1" applyBorder="1" applyAlignment="1">
      <alignment horizontal="center" vertical="top" wrapText="1"/>
    </xf>
    <xf numFmtId="0" fontId="8" fillId="31" borderId="16" xfId="0" applyFont="1" applyFill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vertical="top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7" fillId="35" borderId="12" xfId="57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justify" vertical="top" wrapText="1"/>
    </xf>
    <xf numFmtId="0" fontId="8" fillId="0" borderId="11" xfId="57" applyFont="1" applyBorder="1">
      <alignment/>
      <protection/>
    </xf>
    <xf numFmtId="0" fontId="7" fillId="0" borderId="11" xfId="57" applyFont="1" applyBorder="1" applyAlignment="1">
      <alignment horizontal="left" vertical="center"/>
      <protection/>
    </xf>
    <xf numFmtId="0" fontId="8" fillId="0" borderId="11" xfId="57" applyFont="1" applyBorder="1" applyAlignment="1">
      <alignment horizontal="left" vertical="center"/>
      <protection/>
    </xf>
    <xf numFmtId="0" fontId="8" fillId="0" borderId="11" xfId="57" applyFont="1" applyBorder="1" applyAlignment="1">
      <alignment horizontal="right"/>
      <protection/>
    </xf>
    <xf numFmtId="0" fontId="8" fillId="0" borderId="20" xfId="57" applyFont="1" applyBorder="1">
      <alignment/>
      <protection/>
    </xf>
    <xf numFmtId="3" fontId="8" fillId="0" borderId="0" xfId="0" applyNumberFormat="1" applyFont="1" applyAlignment="1">
      <alignment/>
    </xf>
    <xf numFmtId="3" fontId="7" fillId="0" borderId="11" xfId="57" applyNumberFormat="1" applyFont="1" applyFill="1" applyBorder="1" applyAlignment="1">
      <alignment horizontal="right"/>
      <protection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57" applyNumberFormat="1" applyFont="1" applyFill="1" applyBorder="1" applyAlignment="1">
      <alignment horizontal="right"/>
      <protection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57" applyFont="1">
      <alignment/>
      <protection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4" fontId="8" fillId="0" borderId="0" xfId="0" applyNumberFormat="1" applyFont="1" applyAlignment="1">
      <alignment/>
    </xf>
    <xf numFmtId="49" fontId="10" fillId="36" borderId="22" xfId="57" applyNumberFormat="1" applyFont="1" applyFill="1" applyBorder="1" applyAlignment="1">
      <alignment horizontal="left" vertical="top" wrapText="1"/>
      <protection/>
    </xf>
    <xf numFmtId="49" fontId="7" fillId="0" borderId="0" xfId="57" applyNumberFormat="1" applyFont="1" applyBorder="1" applyAlignment="1">
      <alignment horizontal="center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35" borderId="23" xfId="57" applyNumberFormat="1" applyFont="1" applyFill="1" applyBorder="1" applyAlignment="1">
      <alignment horizontal="center"/>
      <protection/>
    </xf>
    <xf numFmtId="49" fontId="8" fillId="0" borderId="24" xfId="57" applyNumberFormat="1" applyFont="1" applyBorder="1">
      <alignment/>
      <protection/>
    </xf>
    <xf numFmtId="49" fontId="7" fillId="0" borderId="25" xfId="57" applyNumberFormat="1" applyFont="1" applyBorder="1" applyAlignment="1">
      <alignment horizontal="left" vertical="center"/>
      <protection/>
    </xf>
    <xf numFmtId="49" fontId="8" fillId="0" borderId="25" xfId="57" applyNumberFormat="1" applyFont="1" applyBorder="1">
      <alignment/>
      <protection/>
    </xf>
    <xf numFmtId="49" fontId="8" fillId="0" borderId="25" xfId="57" applyNumberFormat="1" applyFont="1" applyBorder="1" applyAlignment="1">
      <alignment horizontal="left" vertical="center"/>
      <protection/>
    </xf>
    <xf numFmtId="49" fontId="10" fillId="0" borderId="25" xfId="57" applyNumberFormat="1" applyFont="1" applyBorder="1" applyAlignment="1">
      <alignment horizontal="center" vertical="center"/>
      <protection/>
    </xf>
    <xf numFmtId="49" fontId="10" fillId="0" borderId="22" xfId="57" applyNumberFormat="1" applyFont="1" applyBorder="1" applyAlignment="1">
      <alignment horizontal="center" vertical="center"/>
      <protection/>
    </xf>
    <xf numFmtId="49" fontId="8" fillId="0" borderId="25" xfId="0" applyNumberFormat="1" applyFont="1" applyBorder="1" applyAlignment="1">
      <alignment horizontal="justify" vertical="top" wrapText="1"/>
    </xf>
    <xf numFmtId="49" fontId="10" fillId="0" borderId="25" xfId="57" applyNumberFormat="1" applyFont="1" applyBorder="1" applyAlignment="1">
      <alignment horizontal="center" vertical="center" wrapText="1"/>
      <protection/>
    </xf>
    <xf numFmtId="49" fontId="10" fillId="0" borderId="25" xfId="57" applyNumberFormat="1" applyFont="1" applyFill="1" applyBorder="1" applyAlignment="1">
      <alignment horizontal="center" vertical="center"/>
      <protection/>
    </xf>
    <xf numFmtId="49" fontId="7" fillId="0" borderId="25" xfId="0" applyNumberFormat="1" applyFont="1" applyBorder="1" applyAlignment="1">
      <alignment vertical="top" wrapText="1"/>
    </xf>
    <xf numFmtId="49" fontId="10" fillId="0" borderId="25" xfId="57" applyNumberFormat="1" applyFont="1" applyFill="1" applyBorder="1" applyAlignment="1">
      <alignment horizontal="left" vertical="top" wrapText="1"/>
      <protection/>
    </xf>
    <xf numFmtId="49" fontId="10" fillId="0" borderId="25" xfId="0" applyNumberFormat="1" applyFont="1" applyBorder="1" applyAlignment="1">
      <alignment horizontal="justify" vertical="top" wrapText="1"/>
    </xf>
    <xf numFmtId="49" fontId="7" fillId="0" borderId="25" xfId="0" applyNumberFormat="1" applyFont="1" applyBorder="1" applyAlignment="1">
      <alignment horizontal="justify" vertical="top" wrapText="1"/>
    </xf>
    <xf numFmtId="49" fontId="10" fillId="31" borderId="26" xfId="57" applyNumberFormat="1" applyFont="1" applyFill="1" applyBorder="1" applyAlignment="1">
      <alignment horizontal="center" vertical="center"/>
      <protection/>
    </xf>
    <xf numFmtId="49" fontId="8" fillId="0" borderId="22" xfId="57" applyNumberFormat="1" applyFont="1" applyBorder="1">
      <alignment/>
      <protection/>
    </xf>
    <xf numFmtId="49" fontId="10" fillId="0" borderId="27" xfId="61" applyNumberFormat="1" applyFont="1" applyFill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justify" vertical="top" wrapText="1"/>
    </xf>
    <xf numFmtId="49" fontId="7" fillId="0" borderId="24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27" xfId="61" applyNumberFormat="1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0" fillId="0" borderId="25" xfId="0" applyNumberFormat="1" applyFont="1" applyFill="1" applyBorder="1" applyAlignment="1">
      <alignment horizontal="left" vertical="top" wrapText="1"/>
    </xf>
    <xf numFmtId="49" fontId="10" fillId="36" borderId="25" xfId="57" applyNumberFormat="1" applyFont="1" applyFill="1" applyBorder="1" applyAlignment="1">
      <alignment horizontal="left" vertical="top" wrapText="1"/>
      <protection/>
    </xf>
    <xf numFmtId="49" fontId="10" fillId="36" borderId="25" xfId="57" applyNumberFormat="1" applyFont="1" applyFill="1" applyBorder="1" applyAlignment="1" applyProtection="1">
      <alignment horizontal="left" vertical="top" wrapText="1"/>
      <protection locked="0"/>
    </xf>
    <xf numFmtId="49" fontId="10" fillId="36" borderId="28" xfId="57" applyNumberFormat="1" applyFont="1" applyFill="1" applyBorder="1" applyAlignment="1">
      <alignment horizontal="left" vertical="top" wrapText="1"/>
      <protection/>
    </xf>
    <xf numFmtId="49" fontId="10" fillId="0" borderId="25" xfId="57" applyNumberFormat="1" applyFont="1" applyFill="1" applyBorder="1" applyAlignment="1">
      <alignment horizontal="left" vertical="center" wrapText="1"/>
      <protection/>
    </xf>
    <xf numFmtId="3" fontId="7" fillId="0" borderId="15" xfId="0" applyNumberFormat="1" applyFont="1" applyBorder="1" applyAlignment="1">
      <alignment/>
    </xf>
    <xf numFmtId="49" fontId="6" fillId="0" borderId="25" xfId="52" applyNumberFormat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2" xfId="57" applyNumberFormat="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justify" vertical="top" wrapText="1"/>
    </xf>
    <xf numFmtId="3" fontId="8" fillId="0" borderId="25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4" fontId="8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6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1" fontId="8" fillId="0" borderId="29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0" fontId="7" fillId="34" borderId="23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3" fontId="7" fillId="0" borderId="29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29" xfId="0" applyNumberFormat="1" applyFont="1" applyBorder="1" applyAlignment="1">
      <alignment horizontal="center" wrapText="1"/>
    </xf>
    <xf numFmtId="3" fontId="7" fillId="0" borderId="33" xfId="0" applyNumberFormat="1" applyFont="1" applyBorder="1" applyAlignment="1">
      <alignment horizontal="center" wrapText="1"/>
    </xf>
    <xf numFmtId="3" fontId="7" fillId="0" borderId="31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7" fillId="0" borderId="29" xfId="0" applyNumberFormat="1" applyFont="1" applyBorder="1" applyAlignment="1">
      <alignment wrapText="1"/>
    </xf>
    <xf numFmtId="3" fontId="7" fillId="0" borderId="33" xfId="0" applyNumberFormat="1" applyFont="1" applyBorder="1" applyAlignment="1">
      <alignment wrapText="1"/>
    </xf>
    <xf numFmtId="3" fontId="7" fillId="0" borderId="31" xfId="0" applyNumberFormat="1" applyFont="1" applyBorder="1" applyAlignment="1">
      <alignment wrapText="1"/>
    </xf>
    <xf numFmtId="3" fontId="8" fillId="0" borderId="29" xfId="0" applyNumberFormat="1" applyFont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wrapText="1"/>
    </xf>
    <xf numFmtId="3" fontId="7" fillId="0" borderId="29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 wrapText="1"/>
    </xf>
    <xf numFmtId="3" fontId="8" fillId="0" borderId="33" xfId="0" applyNumberFormat="1" applyFont="1" applyBorder="1" applyAlignment="1">
      <alignment horizontal="right" wrapText="1"/>
    </xf>
    <xf numFmtId="3" fontId="8" fillId="0" borderId="31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1" xfId="0" applyFont="1" applyBorder="1" applyAlignment="1">
      <alignment wrapText="1"/>
    </xf>
    <xf numFmtId="1" fontId="8" fillId="0" borderId="33" xfId="0" applyNumberFormat="1" applyFont="1" applyBorder="1" applyAlignment="1">
      <alignment horizontal="left" wrapText="1"/>
    </xf>
    <xf numFmtId="1" fontId="8" fillId="0" borderId="31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right" wrapText="1"/>
    </xf>
    <xf numFmtId="3" fontId="7" fillId="0" borderId="33" xfId="0" applyNumberFormat="1" applyFont="1" applyBorder="1" applyAlignment="1">
      <alignment horizontal="right" wrapText="1"/>
    </xf>
    <xf numFmtId="3" fontId="7" fillId="0" borderId="31" xfId="0" applyNumberFormat="1" applyFont="1" applyBorder="1" applyAlignment="1">
      <alignment horizontal="right" wrapText="1"/>
    </xf>
    <xf numFmtId="3" fontId="8" fillId="0" borderId="29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29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34" borderId="34" xfId="0" applyNumberFormat="1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31" xfId="0" applyFont="1" applyBorder="1" applyAlignment="1">
      <alignment wrapText="1"/>
    </xf>
    <xf numFmtId="49" fontId="8" fillId="34" borderId="35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 readingOrder="1"/>
    </xf>
    <xf numFmtId="3" fontId="8" fillId="0" borderId="11" xfId="0" applyNumberFormat="1" applyFont="1" applyBorder="1" applyAlignment="1">
      <alignment vertical="top" wrapText="1"/>
    </xf>
    <xf numFmtId="0" fontId="8" fillId="35" borderId="23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7" fillId="0" borderId="14" xfId="57" applyFont="1" applyFill="1" applyBorder="1" applyAlignment="1">
      <alignment horizontal="right" wrapText="1"/>
      <protection/>
    </xf>
    <xf numFmtId="0" fontId="8" fillId="0" borderId="30" xfId="0" applyFont="1" applyBorder="1" applyAlignment="1">
      <alignment wrapText="1"/>
    </xf>
    <xf numFmtId="3" fontId="8" fillId="0" borderId="12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57" applyFont="1" applyBorder="1" applyAlignment="1">
      <alignment horizontal="center" wrapText="1"/>
      <protection/>
    </xf>
    <xf numFmtId="0" fontId="8" fillId="0" borderId="21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bih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1">
      <selection activeCell="C49" sqref="C49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88" t="s">
        <v>150</v>
      </c>
      <c r="B1" s="89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0" t="s">
        <v>669</v>
      </c>
      <c r="B2" s="91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2" t="s">
        <v>146</v>
      </c>
      <c r="B3" s="92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10" t="s">
        <v>130</v>
      </c>
      <c r="B4" s="93"/>
    </row>
    <row r="5" spans="1:2" ht="13.5">
      <c r="A5" s="94" t="s">
        <v>124</v>
      </c>
      <c r="B5" s="95"/>
    </row>
    <row r="6" spans="1:2" ht="12.75">
      <c r="A6" s="96" t="s">
        <v>129</v>
      </c>
      <c r="B6" s="97" t="s">
        <v>645</v>
      </c>
    </row>
    <row r="7" spans="1:2" ht="12.75">
      <c r="A7" s="96" t="s">
        <v>118</v>
      </c>
      <c r="B7" s="97" t="s">
        <v>646</v>
      </c>
    </row>
    <row r="8" spans="1:2" ht="12.75">
      <c r="A8" s="111" t="s">
        <v>121</v>
      </c>
      <c r="B8" s="97" t="s">
        <v>643</v>
      </c>
    </row>
    <row r="9" spans="1:2" ht="12.75">
      <c r="A9" s="96" t="s">
        <v>119</v>
      </c>
      <c r="B9" s="98" t="s">
        <v>679</v>
      </c>
    </row>
    <row r="10" spans="1:2" ht="12.75">
      <c r="A10" s="96" t="s">
        <v>120</v>
      </c>
      <c r="B10" s="122" t="s">
        <v>680</v>
      </c>
    </row>
    <row r="11" spans="1:2" ht="24.75" customHeight="1">
      <c r="A11" s="112" t="s">
        <v>125</v>
      </c>
      <c r="B11" s="100" t="s">
        <v>649</v>
      </c>
    </row>
    <row r="12" spans="1:2" ht="15" customHeight="1">
      <c r="A12" s="112" t="s">
        <v>131</v>
      </c>
      <c r="B12" s="101" t="s">
        <v>676</v>
      </c>
    </row>
    <row r="13" spans="1:2" ht="17.25" customHeight="1">
      <c r="A13" s="112" t="s">
        <v>137</v>
      </c>
      <c r="B13" s="97" t="s">
        <v>663</v>
      </c>
    </row>
    <row r="14" spans="1:2" ht="12.75">
      <c r="A14" s="112" t="s">
        <v>126</v>
      </c>
      <c r="B14" s="123" t="s">
        <v>678</v>
      </c>
    </row>
    <row r="15" spans="1:2" ht="25.5">
      <c r="A15" s="112" t="s">
        <v>145</v>
      </c>
      <c r="B15" s="97" t="s">
        <v>644</v>
      </c>
    </row>
    <row r="16" spans="1:2" ht="25.5">
      <c r="A16" s="112" t="s">
        <v>128</v>
      </c>
      <c r="B16" s="103" t="s">
        <v>664</v>
      </c>
    </row>
    <row r="17" spans="1:2" ht="13.5">
      <c r="A17" s="102" t="s">
        <v>127</v>
      </c>
      <c r="B17" s="95"/>
    </row>
    <row r="18" spans="1:2" ht="140.25">
      <c r="A18" s="112" t="s">
        <v>656</v>
      </c>
      <c r="B18" s="117" t="s">
        <v>681</v>
      </c>
    </row>
    <row r="19" spans="1:2" ht="114.75">
      <c r="A19" s="112" t="s">
        <v>657</v>
      </c>
      <c r="B19" s="118" t="s">
        <v>667</v>
      </c>
    </row>
    <row r="20" spans="1:2" s="78" customFormat="1" ht="76.5">
      <c r="A20" s="104" t="s">
        <v>132</v>
      </c>
      <c r="B20" s="120" t="s">
        <v>668</v>
      </c>
    </row>
    <row r="21" spans="1:2" ht="17.25" customHeight="1">
      <c r="A21" s="105" t="s">
        <v>148</v>
      </c>
      <c r="B21" s="95"/>
    </row>
    <row r="22" spans="1:2" ht="12.75">
      <c r="A22" s="113" t="s">
        <v>133</v>
      </c>
      <c r="B22" s="124" t="s">
        <v>682</v>
      </c>
    </row>
    <row r="23" spans="1:2" ht="25.5">
      <c r="A23" s="112" t="s">
        <v>134</v>
      </c>
      <c r="B23" s="101" t="s">
        <v>658</v>
      </c>
    </row>
    <row r="24" spans="1:2" ht="38.25">
      <c r="A24" s="112" t="s">
        <v>135</v>
      </c>
      <c r="B24" s="106" t="s">
        <v>662</v>
      </c>
    </row>
    <row r="25" spans="1:2" ht="27">
      <c r="A25" s="102" t="s">
        <v>161</v>
      </c>
      <c r="B25" s="107"/>
    </row>
    <row r="26" spans="1:2" ht="153">
      <c r="A26" s="113" t="s">
        <v>136</v>
      </c>
      <c r="B26" s="87" t="s">
        <v>665</v>
      </c>
    </row>
    <row r="27" spans="1:2" ht="27">
      <c r="A27" s="102" t="s">
        <v>138</v>
      </c>
      <c r="B27" s="95"/>
    </row>
    <row r="28" spans="1:2" ht="53.25" customHeight="1">
      <c r="A28" s="113" t="s">
        <v>140</v>
      </c>
      <c r="B28" s="119" t="s">
        <v>675</v>
      </c>
    </row>
    <row r="29" spans="1:2" ht="409.5">
      <c r="A29" s="114" t="s">
        <v>141</v>
      </c>
      <c r="B29" s="108" t="s">
        <v>683</v>
      </c>
    </row>
    <row r="30" spans="1:2" ht="108.75" customHeight="1">
      <c r="A30" s="112" t="s">
        <v>142</v>
      </c>
      <c r="B30" s="116" t="s">
        <v>684</v>
      </c>
    </row>
    <row r="31" spans="1:2" ht="13.5">
      <c r="A31" s="105" t="s">
        <v>139</v>
      </c>
      <c r="B31" s="99"/>
    </row>
    <row r="32" spans="1:2" ht="31.5" customHeight="1">
      <c r="A32" s="125" t="s">
        <v>666</v>
      </c>
      <c r="B32" s="126" t="s">
        <v>677</v>
      </c>
    </row>
    <row r="33" spans="1:2" ht="38.25">
      <c r="A33" s="112" t="s">
        <v>143</v>
      </c>
      <c r="B33" s="99"/>
    </row>
    <row r="34" spans="1:2" ht="38.25">
      <c r="A34" s="112" t="s">
        <v>144</v>
      </c>
      <c r="B34" s="99"/>
    </row>
    <row r="35" spans="1:2" ht="38.25">
      <c r="A35" s="112" t="s">
        <v>162</v>
      </c>
      <c r="B35" s="99"/>
    </row>
    <row r="36" spans="1:2" ht="38.25">
      <c r="A36" s="115" t="s">
        <v>163</v>
      </c>
      <c r="B36" s="109"/>
    </row>
    <row r="37" spans="1:2" ht="12.75">
      <c r="A37" s="59"/>
      <c r="B37" s="81"/>
    </row>
    <row r="38" spans="1:2" ht="13.5">
      <c r="A38" s="13" t="s">
        <v>670</v>
      </c>
      <c r="B38" s="10"/>
    </row>
    <row r="39" spans="1:2" ht="13.5">
      <c r="A39" s="14"/>
      <c r="B39" s="15"/>
    </row>
    <row r="40" ht="13.5">
      <c r="B40" s="10" t="s">
        <v>160</v>
      </c>
    </row>
    <row r="41" ht="12.75">
      <c r="B41" s="15"/>
    </row>
  </sheetData>
  <sheetProtection/>
  <hyperlinks>
    <hyperlink ref="B10" r:id="rId1" display="www.epbih.ba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58">
      <selection activeCell="K166" sqref="K166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0" customWidth="1"/>
    <col min="9" max="9" width="16.375" style="60" customWidth="1"/>
    <col min="10" max="16384" width="9.125" style="16" customWidth="1"/>
  </cols>
  <sheetData>
    <row r="1" spans="1:9" ht="13.5">
      <c r="A1" s="7"/>
      <c r="B1" s="1"/>
      <c r="I1" s="61" t="s">
        <v>122</v>
      </c>
    </row>
    <row r="2" spans="1:9" ht="13.5">
      <c r="A2" s="2"/>
      <c r="C2" s="17"/>
      <c r="I2" s="61" t="s">
        <v>149</v>
      </c>
    </row>
    <row r="3" spans="1:9" ht="12.75">
      <c r="A3" s="18" t="s">
        <v>329</v>
      </c>
      <c r="B3" s="128" t="s">
        <v>645</v>
      </c>
      <c r="C3" s="129"/>
      <c r="D3" s="129"/>
      <c r="E3" s="129"/>
      <c r="F3" s="129"/>
      <c r="G3" s="129"/>
      <c r="H3" s="129"/>
      <c r="I3" s="129"/>
    </row>
    <row r="4" spans="1:9" ht="12.75">
      <c r="A4" s="18" t="s">
        <v>174</v>
      </c>
      <c r="B4" s="128" t="s">
        <v>647</v>
      </c>
      <c r="C4" s="129"/>
      <c r="D4" s="129"/>
      <c r="E4" s="129"/>
      <c r="F4" s="129"/>
      <c r="G4" s="129"/>
      <c r="H4" s="129"/>
      <c r="I4" s="129"/>
    </row>
    <row r="5" spans="1:9" ht="12.75">
      <c r="A5" s="18" t="s">
        <v>175</v>
      </c>
      <c r="B5" s="128" t="s">
        <v>654</v>
      </c>
      <c r="C5" s="129"/>
      <c r="D5" s="129"/>
      <c r="E5" s="129"/>
      <c r="F5" s="129"/>
      <c r="G5" s="129"/>
      <c r="H5" s="129"/>
      <c r="I5" s="129"/>
    </row>
    <row r="6" spans="1:9" ht="12.75">
      <c r="A6" s="18" t="s">
        <v>176</v>
      </c>
      <c r="B6" s="157">
        <v>4200225150005</v>
      </c>
      <c r="C6" s="158"/>
      <c r="D6" s="158"/>
      <c r="E6" s="158"/>
      <c r="F6" s="158"/>
      <c r="G6" s="158"/>
      <c r="H6" s="158"/>
      <c r="I6" s="159"/>
    </row>
    <row r="7" spans="1:9" ht="12.75">
      <c r="A7" s="18" t="s">
        <v>177</v>
      </c>
      <c r="B7" s="128" t="s">
        <v>653</v>
      </c>
      <c r="C7" s="129"/>
      <c r="D7" s="129"/>
      <c r="E7" s="129"/>
      <c r="F7" s="129"/>
      <c r="G7" s="129"/>
      <c r="H7" s="129"/>
      <c r="I7" s="129"/>
    </row>
    <row r="8" spans="4:9" ht="18" customHeight="1">
      <c r="D8" s="19"/>
      <c r="H8" s="62"/>
      <c r="I8" s="62"/>
    </row>
    <row r="9" ht="12.75" hidden="1"/>
    <row r="10" ht="1.5" customHeight="1" hidden="1"/>
    <row r="11" spans="1:9" ht="18.75" customHeight="1" thickBot="1">
      <c r="A11" s="160" t="s">
        <v>660</v>
      </c>
      <c r="B11" s="161"/>
      <c r="C11" s="161"/>
      <c r="D11" s="161"/>
      <c r="E11" s="161"/>
      <c r="F11" s="161"/>
      <c r="G11" s="161"/>
      <c r="H11" s="161"/>
      <c r="I11" s="161"/>
    </row>
    <row r="12" spans="1:9" ht="12" customHeight="1" thickTop="1">
      <c r="A12" s="163"/>
      <c r="B12" s="163"/>
      <c r="C12" s="163"/>
      <c r="D12" s="163"/>
      <c r="E12" s="163"/>
      <c r="F12" s="163"/>
      <c r="G12" s="163"/>
      <c r="H12" s="163"/>
      <c r="I12" s="163"/>
    </row>
    <row r="13" spans="3:8" ht="18.75" customHeight="1">
      <c r="C13" s="164" t="s">
        <v>669</v>
      </c>
      <c r="D13" s="163"/>
      <c r="E13" s="163"/>
      <c r="F13" s="163"/>
      <c r="G13" s="163"/>
      <c r="H13" s="63"/>
    </row>
    <row r="14" ht="12.75">
      <c r="I14" s="60" t="s">
        <v>330</v>
      </c>
    </row>
    <row r="15" spans="1:9" ht="12.75">
      <c r="A15" s="130" t="s">
        <v>116</v>
      </c>
      <c r="B15" s="165" t="s">
        <v>178</v>
      </c>
      <c r="C15" s="166"/>
      <c r="D15" s="21" t="s">
        <v>179</v>
      </c>
      <c r="E15" s="171" t="s">
        <v>164</v>
      </c>
      <c r="F15" s="172"/>
      <c r="G15" s="173"/>
      <c r="H15" s="174" t="s">
        <v>180</v>
      </c>
      <c r="I15" s="175"/>
    </row>
    <row r="16" spans="1:9" ht="12.75">
      <c r="A16" s="131"/>
      <c r="B16" s="167"/>
      <c r="C16" s="168"/>
      <c r="D16" s="22"/>
      <c r="E16" s="178" t="s">
        <v>181</v>
      </c>
      <c r="F16" s="179"/>
      <c r="G16" s="180"/>
      <c r="H16" s="176"/>
      <c r="I16" s="177"/>
    </row>
    <row r="17" spans="1:9" ht="12.75">
      <c r="A17" s="132"/>
      <c r="B17" s="167"/>
      <c r="C17" s="168"/>
      <c r="D17" s="22"/>
      <c r="E17" s="151"/>
      <c r="F17" s="152"/>
      <c r="G17" s="153"/>
      <c r="H17" s="64" t="s">
        <v>182</v>
      </c>
      <c r="I17" s="65" t="s">
        <v>183</v>
      </c>
    </row>
    <row r="18" spans="1:9" ht="12.75">
      <c r="A18" s="133"/>
      <c r="B18" s="169"/>
      <c r="C18" s="170"/>
      <c r="D18" s="24"/>
      <c r="E18" s="154"/>
      <c r="F18" s="155"/>
      <c r="G18" s="156"/>
      <c r="H18" s="66" t="s">
        <v>184</v>
      </c>
      <c r="I18" s="67" t="s">
        <v>184</v>
      </c>
    </row>
    <row r="19" spans="1:9" ht="12.75">
      <c r="A19" s="25">
        <v>1</v>
      </c>
      <c r="B19" s="162">
        <v>2</v>
      </c>
      <c r="C19" s="162"/>
      <c r="D19" s="25">
        <v>3</v>
      </c>
      <c r="E19" s="162">
        <v>4</v>
      </c>
      <c r="F19" s="162"/>
      <c r="G19" s="162"/>
      <c r="H19" s="67">
        <v>5</v>
      </c>
      <c r="I19" s="67">
        <v>6</v>
      </c>
    </row>
    <row r="20" spans="1:9" ht="13.5">
      <c r="A20" s="26"/>
      <c r="B20" s="135" t="s">
        <v>185</v>
      </c>
      <c r="C20" s="135"/>
      <c r="D20" s="26"/>
      <c r="E20" s="146"/>
      <c r="F20" s="146"/>
      <c r="G20" s="146"/>
      <c r="H20" s="68"/>
      <c r="I20" s="68"/>
    </row>
    <row r="21" spans="1:9" ht="12.75">
      <c r="A21" s="26"/>
      <c r="B21" s="134" t="s">
        <v>186</v>
      </c>
      <c r="C21" s="134"/>
      <c r="D21" s="26"/>
      <c r="E21" s="26"/>
      <c r="F21" s="26"/>
      <c r="G21" s="26"/>
      <c r="H21" s="69"/>
      <c r="I21" s="69"/>
    </row>
    <row r="22" spans="1:9" ht="13.5" customHeight="1">
      <c r="A22" s="26"/>
      <c r="B22" s="135" t="s">
        <v>35</v>
      </c>
      <c r="C22" s="135"/>
      <c r="D22" s="26"/>
      <c r="E22" s="26">
        <v>2</v>
      </c>
      <c r="F22" s="26">
        <v>0</v>
      </c>
      <c r="G22" s="26">
        <v>1</v>
      </c>
      <c r="H22" s="71">
        <f>H23+H27+H31+H32</f>
        <v>1046048246</v>
      </c>
      <c r="I22" s="71">
        <f>I23+I27+I31+I32</f>
        <v>1115915934</v>
      </c>
    </row>
    <row r="23" spans="1:9" ht="19.5" customHeight="1">
      <c r="A23" s="26">
        <v>60</v>
      </c>
      <c r="B23" s="134" t="s">
        <v>187</v>
      </c>
      <c r="C23" s="134"/>
      <c r="D23" s="26"/>
      <c r="E23" s="26">
        <v>2</v>
      </c>
      <c r="F23" s="26">
        <v>0</v>
      </c>
      <c r="G23" s="26">
        <v>2</v>
      </c>
      <c r="H23" s="69"/>
      <c r="I23" s="69"/>
    </row>
    <row r="24" spans="1:9" ht="29.25" customHeight="1">
      <c r="A24" s="26">
        <v>600</v>
      </c>
      <c r="B24" s="134" t="s">
        <v>188</v>
      </c>
      <c r="C24" s="134"/>
      <c r="D24" s="26"/>
      <c r="E24" s="26">
        <v>2</v>
      </c>
      <c r="F24" s="26">
        <v>0</v>
      </c>
      <c r="G24" s="26">
        <v>3</v>
      </c>
      <c r="H24" s="69"/>
      <c r="I24" s="69"/>
    </row>
    <row r="25" spans="1:9" ht="27.75" customHeight="1">
      <c r="A25" s="26">
        <v>601</v>
      </c>
      <c r="B25" s="134" t="s">
        <v>189</v>
      </c>
      <c r="C25" s="134"/>
      <c r="D25" s="26"/>
      <c r="E25" s="26">
        <v>2</v>
      </c>
      <c r="F25" s="26">
        <v>0</v>
      </c>
      <c r="G25" s="26">
        <v>4</v>
      </c>
      <c r="H25" s="69"/>
      <c r="I25" s="69"/>
    </row>
    <row r="26" spans="1:9" ht="28.5" customHeight="1">
      <c r="A26" s="26">
        <v>602</v>
      </c>
      <c r="B26" s="134" t="s">
        <v>190</v>
      </c>
      <c r="C26" s="134"/>
      <c r="D26" s="26"/>
      <c r="E26" s="26">
        <v>2</v>
      </c>
      <c r="F26" s="26">
        <v>0</v>
      </c>
      <c r="G26" s="26">
        <v>5</v>
      </c>
      <c r="H26" s="69"/>
      <c r="I26" s="69"/>
    </row>
    <row r="27" spans="1:9" ht="29.25" customHeight="1">
      <c r="A27" s="26">
        <v>61</v>
      </c>
      <c r="B27" s="134" t="s">
        <v>191</v>
      </c>
      <c r="C27" s="134"/>
      <c r="D27" s="26"/>
      <c r="E27" s="26">
        <v>2</v>
      </c>
      <c r="F27" s="26">
        <v>0</v>
      </c>
      <c r="G27" s="26">
        <v>6</v>
      </c>
      <c r="H27" s="69">
        <f>SUM(H28:H30)</f>
        <v>1033742964</v>
      </c>
      <c r="I27" s="69">
        <f>SUM(I28:I30)</f>
        <v>1103720748</v>
      </c>
    </row>
    <row r="28" spans="1:9" ht="28.5" customHeight="1">
      <c r="A28" s="26">
        <v>610</v>
      </c>
      <c r="B28" s="134" t="s">
        <v>192</v>
      </c>
      <c r="C28" s="134"/>
      <c r="D28" s="26"/>
      <c r="E28" s="26">
        <v>2</v>
      </c>
      <c r="F28" s="26">
        <v>0</v>
      </c>
      <c r="G28" s="26">
        <v>7</v>
      </c>
      <c r="H28" s="69"/>
      <c r="I28" s="69"/>
    </row>
    <row r="29" spans="1:9" ht="25.5" customHeight="1">
      <c r="A29" s="26">
        <v>611</v>
      </c>
      <c r="B29" s="134" t="s">
        <v>193</v>
      </c>
      <c r="C29" s="134"/>
      <c r="D29" s="26"/>
      <c r="E29" s="26">
        <v>2</v>
      </c>
      <c r="F29" s="26">
        <v>0</v>
      </c>
      <c r="G29" s="26">
        <v>8</v>
      </c>
      <c r="H29" s="69">
        <v>1006311946</v>
      </c>
      <c r="I29" s="69">
        <v>1091802302</v>
      </c>
    </row>
    <row r="30" spans="1:9" ht="27" customHeight="1">
      <c r="A30" s="26">
        <v>612</v>
      </c>
      <c r="B30" s="134" t="s">
        <v>194</v>
      </c>
      <c r="C30" s="134"/>
      <c r="D30" s="26"/>
      <c r="E30" s="26">
        <v>2</v>
      </c>
      <c r="F30" s="26">
        <v>0</v>
      </c>
      <c r="G30" s="26">
        <v>9</v>
      </c>
      <c r="H30" s="69">
        <v>27431018</v>
      </c>
      <c r="I30" s="69">
        <v>11918446</v>
      </c>
    </row>
    <row r="31" spans="1:9" ht="28.5" customHeight="1">
      <c r="A31" s="26">
        <v>62</v>
      </c>
      <c r="B31" s="134" t="s">
        <v>195</v>
      </c>
      <c r="C31" s="134"/>
      <c r="D31" s="26"/>
      <c r="E31" s="26">
        <v>2</v>
      </c>
      <c r="F31" s="26">
        <v>1</v>
      </c>
      <c r="G31" s="26">
        <v>0</v>
      </c>
      <c r="H31" s="69">
        <v>1968392</v>
      </c>
      <c r="I31" s="69">
        <v>1851166</v>
      </c>
    </row>
    <row r="32" spans="1:9" ht="18.75" customHeight="1">
      <c r="A32" s="26">
        <v>65</v>
      </c>
      <c r="B32" s="134" t="s">
        <v>196</v>
      </c>
      <c r="C32" s="134"/>
      <c r="D32" s="26"/>
      <c r="E32" s="26">
        <v>2</v>
      </c>
      <c r="F32" s="26">
        <v>1</v>
      </c>
      <c r="G32" s="26">
        <v>1</v>
      </c>
      <c r="H32" s="69">
        <v>10336890</v>
      </c>
      <c r="I32" s="69">
        <v>10344020</v>
      </c>
    </row>
    <row r="33" spans="1:9" ht="40.5" customHeight="1">
      <c r="A33" s="26"/>
      <c r="B33" s="135" t="s">
        <v>36</v>
      </c>
      <c r="C33" s="135"/>
      <c r="D33" s="26"/>
      <c r="E33" s="26">
        <v>2</v>
      </c>
      <c r="F33" s="26">
        <v>1</v>
      </c>
      <c r="G33" s="26">
        <v>2</v>
      </c>
      <c r="H33" s="71">
        <f>H34+H35+H36+H40+H41+H42+H43+H44+H45</f>
        <v>974064503</v>
      </c>
      <c r="I33" s="71">
        <f>I34+I35+I36+I40+I41+I42+I43+I44+I45</f>
        <v>1139179917</v>
      </c>
    </row>
    <row r="34" spans="1:9" ht="12.75" customHeight="1">
      <c r="A34" s="26">
        <v>50</v>
      </c>
      <c r="B34" s="134" t="s">
        <v>197</v>
      </c>
      <c r="C34" s="134"/>
      <c r="D34" s="26"/>
      <c r="E34" s="26">
        <v>2</v>
      </c>
      <c r="F34" s="26">
        <v>1</v>
      </c>
      <c r="G34" s="26">
        <v>3</v>
      </c>
      <c r="H34" s="69">
        <v>96862384</v>
      </c>
      <c r="I34" s="69">
        <v>250449447</v>
      </c>
    </row>
    <row r="35" spans="1:9" ht="12.75" customHeight="1">
      <c r="A35" s="26">
        <v>51</v>
      </c>
      <c r="B35" s="134" t="s">
        <v>198</v>
      </c>
      <c r="C35" s="134"/>
      <c r="D35" s="26"/>
      <c r="E35" s="26">
        <v>2</v>
      </c>
      <c r="F35" s="26">
        <v>1</v>
      </c>
      <c r="G35" s="26">
        <v>4</v>
      </c>
      <c r="H35" s="69">
        <v>405427715</v>
      </c>
      <c r="I35" s="69">
        <v>434376456</v>
      </c>
    </row>
    <row r="36" spans="1:9" ht="27" customHeight="1">
      <c r="A36" s="26">
        <v>52</v>
      </c>
      <c r="B36" s="134" t="s">
        <v>199</v>
      </c>
      <c r="C36" s="134"/>
      <c r="D36" s="26"/>
      <c r="E36" s="26">
        <v>2</v>
      </c>
      <c r="F36" s="26">
        <v>1</v>
      </c>
      <c r="G36" s="26">
        <v>5</v>
      </c>
      <c r="H36" s="69">
        <f>SUM(H37:H39)</f>
        <v>173514583</v>
      </c>
      <c r="I36" s="69">
        <f>SUM(I37:I39)</f>
        <v>172728868</v>
      </c>
    </row>
    <row r="37" spans="1:9" ht="26.25" customHeight="1">
      <c r="A37" s="26" t="s">
        <v>200</v>
      </c>
      <c r="B37" s="134" t="s">
        <v>201</v>
      </c>
      <c r="C37" s="134"/>
      <c r="D37" s="26"/>
      <c r="E37" s="26">
        <v>2</v>
      </c>
      <c r="F37" s="26">
        <v>1</v>
      </c>
      <c r="G37" s="26">
        <v>6</v>
      </c>
      <c r="H37" s="69">
        <v>151717176</v>
      </c>
      <c r="I37" s="69">
        <v>151366865</v>
      </c>
    </row>
    <row r="38" spans="1:9" ht="26.25" customHeight="1">
      <c r="A38" s="26" t="s">
        <v>202</v>
      </c>
      <c r="B38" s="134" t="s">
        <v>203</v>
      </c>
      <c r="C38" s="134"/>
      <c r="D38" s="26"/>
      <c r="E38" s="26">
        <v>2</v>
      </c>
      <c r="F38" s="26">
        <v>1</v>
      </c>
      <c r="G38" s="26">
        <v>7</v>
      </c>
      <c r="H38" s="69">
        <v>21406396</v>
      </c>
      <c r="I38" s="69">
        <v>20922883</v>
      </c>
    </row>
    <row r="39" spans="1:9" ht="27.75" customHeight="1">
      <c r="A39" s="26" t="s">
        <v>204</v>
      </c>
      <c r="B39" s="134" t="s">
        <v>205</v>
      </c>
      <c r="C39" s="134"/>
      <c r="D39" s="26"/>
      <c r="E39" s="26">
        <v>2</v>
      </c>
      <c r="F39" s="26">
        <v>1</v>
      </c>
      <c r="G39" s="26">
        <v>8</v>
      </c>
      <c r="H39" s="69">
        <v>391011</v>
      </c>
      <c r="I39" s="69">
        <v>439120</v>
      </c>
    </row>
    <row r="40" spans="1:9" ht="19.5" customHeight="1">
      <c r="A40" s="26">
        <v>53</v>
      </c>
      <c r="B40" s="134" t="s">
        <v>206</v>
      </c>
      <c r="C40" s="134"/>
      <c r="D40" s="26"/>
      <c r="E40" s="26">
        <v>2</v>
      </c>
      <c r="F40" s="26">
        <v>1</v>
      </c>
      <c r="G40" s="26">
        <v>9</v>
      </c>
      <c r="H40" s="69">
        <v>64020706</v>
      </c>
      <c r="I40" s="69">
        <v>68347479</v>
      </c>
    </row>
    <row r="41" spans="1:9" ht="12.75" customHeight="1">
      <c r="A41" s="26" t="s">
        <v>207</v>
      </c>
      <c r="B41" s="134" t="s">
        <v>208</v>
      </c>
      <c r="C41" s="134"/>
      <c r="D41" s="26"/>
      <c r="E41" s="26">
        <v>2</v>
      </c>
      <c r="F41" s="26">
        <v>2</v>
      </c>
      <c r="G41" s="26">
        <v>0</v>
      </c>
      <c r="H41" s="69">
        <v>150257582</v>
      </c>
      <c r="I41" s="69">
        <v>150916663</v>
      </c>
    </row>
    <row r="42" spans="1:9" ht="12.75" customHeight="1">
      <c r="A42" s="26" t="s">
        <v>209</v>
      </c>
      <c r="B42" s="134" t="s">
        <v>210</v>
      </c>
      <c r="C42" s="134"/>
      <c r="D42" s="26"/>
      <c r="E42" s="26">
        <v>2</v>
      </c>
      <c r="F42" s="26">
        <v>2</v>
      </c>
      <c r="G42" s="26">
        <v>1</v>
      </c>
      <c r="H42" s="69">
        <v>19149742</v>
      </c>
      <c r="I42" s="69">
        <v>6656172</v>
      </c>
    </row>
    <row r="43" spans="1:9" ht="14.25" customHeight="1">
      <c r="A43" s="26">
        <v>55</v>
      </c>
      <c r="B43" s="134" t="s">
        <v>211</v>
      </c>
      <c r="C43" s="134"/>
      <c r="D43" s="26"/>
      <c r="E43" s="26">
        <v>2</v>
      </c>
      <c r="F43" s="26">
        <v>2</v>
      </c>
      <c r="G43" s="26">
        <v>2</v>
      </c>
      <c r="H43" s="69">
        <v>64831791</v>
      </c>
      <c r="I43" s="69">
        <v>55704832</v>
      </c>
    </row>
    <row r="44" spans="1:9" ht="25.5">
      <c r="A44" s="26" t="s">
        <v>212</v>
      </c>
      <c r="B44" s="134" t="s">
        <v>213</v>
      </c>
      <c r="C44" s="134"/>
      <c r="D44" s="26"/>
      <c r="E44" s="26">
        <v>2</v>
      </c>
      <c r="F44" s="26">
        <v>2</v>
      </c>
      <c r="G44" s="26">
        <v>3</v>
      </c>
      <c r="H44" s="69"/>
      <c r="I44" s="69"/>
    </row>
    <row r="45" spans="1:9" ht="30" customHeight="1">
      <c r="A45" s="26" t="s">
        <v>214</v>
      </c>
      <c r="B45" s="134" t="s">
        <v>215</v>
      </c>
      <c r="C45" s="134"/>
      <c r="D45" s="26"/>
      <c r="E45" s="26">
        <v>2</v>
      </c>
      <c r="F45" s="26">
        <v>2</v>
      </c>
      <c r="G45" s="5">
        <v>4</v>
      </c>
      <c r="H45" s="69"/>
      <c r="I45" s="69"/>
    </row>
    <row r="46" spans="1:9" ht="15.75" customHeight="1">
      <c r="A46" s="26"/>
      <c r="B46" s="135" t="s">
        <v>37</v>
      </c>
      <c r="C46" s="135"/>
      <c r="D46" s="26"/>
      <c r="E46" s="26">
        <v>2</v>
      </c>
      <c r="F46" s="26">
        <v>2</v>
      </c>
      <c r="G46" s="26">
        <v>5</v>
      </c>
      <c r="H46" s="71">
        <f>H22-H33</f>
        <v>71983743</v>
      </c>
      <c r="I46" s="71"/>
    </row>
    <row r="47" spans="1:9" ht="15.75" customHeight="1">
      <c r="A47" s="26"/>
      <c r="B47" s="135" t="s">
        <v>38</v>
      </c>
      <c r="C47" s="135"/>
      <c r="D47" s="26"/>
      <c r="E47" s="26">
        <v>2</v>
      </c>
      <c r="F47" s="26">
        <v>2</v>
      </c>
      <c r="G47" s="26">
        <v>6</v>
      </c>
      <c r="H47" s="71"/>
      <c r="I47" s="71">
        <f>I33-I22</f>
        <v>23263983</v>
      </c>
    </row>
    <row r="48" spans="1:9" ht="12.75">
      <c r="A48" s="26"/>
      <c r="B48" s="134" t="s">
        <v>216</v>
      </c>
      <c r="C48" s="134"/>
      <c r="D48" s="26"/>
      <c r="E48" s="26"/>
      <c r="F48" s="26"/>
      <c r="G48" s="5"/>
      <c r="H48" s="69"/>
      <c r="I48" s="69"/>
    </row>
    <row r="49" spans="1:9" ht="13.5">
      <c r="A49" s="26">
        <v>66</v>
      </c>
      <c r="B49" s="135" t="s">
        <v>39</v>
      </c>
      <c r="C49" s="135"/>
      <c r="D49" s="26"/>
      <c r="E49" s="26">
        <v>2</v>
      </c>
      <c r="F49" s="26">
        <v>2</v>
      </c>
      <c r="G49" s="5">
        <v>7</v>
      </c>
      <c r="H49" s="71">
        <f>SUM(H50:H55)</f>
        <v>6497657</v>
      </c>
      <c r="I49" s="71">
        <f>SUM(I50:I55)</f>
        <v>9221837</v>
      </c>
    </row>
    <row r="50" spans="1:9" ht="26.25" customHeight="1">
      <c r="A50" s="26">
        <v>660</v>
      </c>
      <c r="B50" s="134" t="s">
        <v>217</v>
      </c>
      <c r="C50" s="134"/>
      <c r="D50" s="26"/>
      <c r="E50" s="26">
        <v>2</v>
      </c>
      <c r="F50" s="26">
        <v>2</v>
      </c>
      <c r="G50" s="5">
        <v>8</v>
      </c>
      <c r="H50" s="69">
        <v>440</v>
      </c>
      <c r="I50" s="69">
        <v>0</v>
      </c>
    </row>
    <row r="51" spans="1:9" ht="15.75" customHeight="1">
      <c r="A51" s="26">
        <v>661</v>
      </c>
      <c r="B51" s="134" t="s">
        <v>218</v>
      </c>
      <c r="C51" s="134"/>
      <c r="D51" s="26"/>
      <c r="E51" s="26">
        <v>2</v>
      </c>
      <c r="F51" s="26">
        <v>2</v>
      </c>
      <c r="G51" s="26">
        <v>9</v>
      </c>
      <c r="H51" s="69">
        <v>6047481</v>
      </c>
      <c r="I51" s="69">
        <v>5549631</v>
      </c>
    </row>
    <row r="52" spans="1:9" ht="12.75">
      <c r="A52" s="26">
        <v>662</v>
      </c>
      <c r="B52" s="134" t="s">
        <v>219</v>
      </c>
      <c r="C52" s="134"/>
      <c r="D52" s="26"/>
      <c r="E52" s="26">
        <v>2</v>
      </c>
      <c r="F52" s="26">
        <v>3</v>
      </c>
      <c r="G52" s="26">
        <v>0</v>
      </c>
      <c r="H52" s="69">
        <v>31821</v>
      </c>
      <c r="I52" s="69">
        <v>3412853</v>
      </c>
    </row>
    <row r="53" spans="1:9" ht="12.75">
      <c r="A53" s="26">
        <v>663</v>
      </c>
      <c r="B53" s="134" t="s">
        <v>220</v>
      </c>
      <c r="C53" s="134"/>
      <c r="D53" s="26"/>
      <c r="E53" s="26">
        <v>2</v>
      </c>
      <c r="F53" s="26">
        <v>3</v>
      </c>
      <c r="G53" s="26">
        <v>1</v>
      </c>
      <c r="H53" s="69">
        <v>0</v>
      </c>
      <c r="I53" s="69">
        <v>0</v>
      </c>
    </row>
    <row r="54" spans="1:9" ht="26.25" customHeight="1">
      <c r="A54" s="26">
        <v>664</v>
      </c>
      <c r="B54" s="134" t="s">
        <v>221</v>
      </c>
      <c r="C54" s="134"/>
      <c r="D54" s="26"/>
      <c r="E54" s="26">
        <v>2</v>
      </c>
      <c r="F54" s="26">
        <v>3</v>
      </c>
      <c r="G54" s="26">
        <v>2</v>
      </c>
      <c r="H54" s="69">
        <v>0</v>
      </c>
      <c r="I54" s="69">
        <v>0</v>
      </c>
    </row>
    <row r="55" spans="1:9" ht="12.75">
      <c r="A55" s="26">
        <v>669</v>
      </c>
      <c r="B55" s="134" t="s">
        <v>222</v>
      </c>
      <c r="C55" s="134"/>
      <c r="D55" s="26"/>
      <c r="E55" s="26">
        <v>2</v>
      </c>
      <c r="F55" s="26">
        <v>3</v>
      </c>
      <c r="G55" s="26">
        <v>3</v>
      </c>
      <c r="H55" s="69">
        <v>417915</v>
      </c>
      <c r="I55" s="69">
        <v>259353</v>
      </c>
    </row>
    <row r="56" spans="1:9" ht="13.5">
      <c r="A56" s="26">
        <v>56</v>
      </c>
      <c r="B56" s="135" t="s">
        <v>40</v>
      </c>
      <c r="C56" s="135"/>
      <c r="D56" s="26"/>
      <c r="E56" s="26">
        <v>2</v>
      </c>
      <c r="F56" s="26">
        <v>3</v>
      </c>
      <c r="G56" s="26">
        <v>4</v>
      </c>
      <c r="H56" s="71">
        <f>SUM(H57:H61)</f>
        <v>5644162</v>
      </c>
      <c r="I56" s="71">
        <f>SUM(I57:I61)</f>
        <v>4525543</v>
      </c>
    </row>
    <row r="57" spans="1:9" ht="25.5" customHeight="1">
      <c r="A57" s="26">
        <v>560</v>
      </c>
      <c r="B57" s="134" t="s">
        <v>223</v>
      </c>
      <c r="C57" s="134"/>
      <c r="D57" s="26"/>
      <c r="E57" s="26">
        <v>2</v>
      </c>
      <c r="F57" s="26">
        <v>3</v>
      </c>
      <c r="G57" s="26">
        <v>5</v>
      </c>
      <c r="H57" s="69">
        <v>0</v>
      </c>
      <c r="I57" s="69">
        <v>0</v>
      </c>
    </row>
    <row r="58" spans="1:9" ht="12.75">
      <c r="A58" s="26">
        <v>561</v>
      </c>
      <c r="B58" s="134" t="s">
        <v>224</v>
      </c>
      <c r="C58" s="134"/>
      <c r="D58" s="26"/>
      <c r="E58" s="26">
        <v>2</v>
      </c>
      <c r="F58" s="26">
        <v>3</v>
      </c>
      <c r="G58" s="26">
        <v>6</v>
      </c>
      <c r="H58" s="69">
        <v>4206701</v>
      </c>
      <c r="I58" s="69">
        <v>4328630</v>
      </c>
    </row>
    <row r="59" spans="1:9" ht="14.25" customHeight="1">
      <c r="A59" s="26">
        <v>562</v>
      </c>
      <c r="B59" s="134" t="s">
        <v>225</v>
      </c>
      <c r="C59" s="134"/>
      <c r="D59" s="26"/>
      <c r="E59" s="26">
        <v>2</v>
      </c>
      <c r="F59" s="26">
        <v>3</v>
      </c>
      <c r="G59" s="26">
        <v>7</v>
      </c>
      <c r="H59" s="69">
        <v>1433417</v>
      </c>
      <c r="I59" s="69">
        <v>42454</v>
      </c>
    </row>
    <row r="60" spans="1:9" ht="12.75">
      <c r="A60" s="26">
        <v>563</v>
      </c>
      <c r="B60" s="134" t="s">
        <v>226</v>
      </c>
      <c r="C60" s="134"/>
      <c r="D60" s="26"/>
      <c r="E60" s="26">
        <v>2</v>
      </c>
      <c r="F60" s="26">
        <v>3</v>
      </c>
      <c r="G60" s="26">
        <v>8</v>
      </c>
      <c r="H60" s="69">
        <v>0</v>
      </c>
      <c r="I60" s="69">
        <v>0</v>
      </c>
    </row>
    <row r="61" spans="1:9" ht="12.75">
      <c r="A61" s="26">
        <v>569</v>
      </c>
      <c r="B61" s="134" t="s">
        <v>227</v>
      </c>
      <c r="C61" s="134"/>
      <c r="D61" s="26"/>
      <c r="E61" s="26">
        <v>2</v>
      </c>
      <c r="F61" s="26">
        <v>3</v>
      </c>
      <c r="G61" s="26">
        <v>9</v>
      </c>
      <c r="H61" s="69">
        <v>4044</v>
      </c>
      <c r="I61" s="69">
        <v>154459</v>
      </c>
    </row>
    <row r="62" spans="1:9" ht="29.25" customHeight="1">
      <c r="A62" s="26"/>
      <c r="B62" s="135" t="s">
        <v>41</v>
      </c>
      <c r="C62" s="135"/>
      <c r="D62" s="26"/>
      <c r="E62" s="26">
        <v>2</v>
      </c>
      <c r="F62" s="26">
        <v>4</v>
      </c>
      <c r="G62" s="26">
        <v>0</v>
      </c>
      <c r="H62" s="71">
        <f>H49-H56</f>
        <v>853495</v>
      </c>
      <c r="I62" s="71">
        <f>I49-I56</f>
        <v>4696294</v>
      </c>
    </row>
    <row r="63" spans="1:9" ht="30" customHeight="1">
      <c r="A63" s="26"/>
      <c r="B63" s="135" t="s">
        <v>42</v>
      </c>
      <c r="C63" s="135"/>
      <c r="D63" s="26"/>
      <c r="E63" s="26">
        <v>2</v>
      </c>
      <c r="F63" s="26">
        <v>4</v>
      </c>
      <c r="G63" s="26">
        <v>1</v>
      </c>
      <c r="H63" s="71"/>
      <c r="I63" s="71"/>
    </row>
    <row r="64" spans="1:9" ht="26.25" customHeight="1">
      <c r="A64" s="26"/>
      <c r="B64" s="135" t="s">
        <v>43</v>
      </c>
      <c r="C64" s="135"/>
      <c r="D64" s="26"/>
      <c r="E64" s="26">
        <v>2</v>
      </c>
      <c r="F64" s="26">
        <v>4</v>
      </c>
      <c r="G64" s="26">
        <v>2</v>
      </c>
      <c r="H64" s="71">
        <f>H46-H47+H62-H63</f>
        <v>72837238</v>
      </c>
      <c r="I64" s="71"/>
    </row>
    <row r="65" spans="1:9" ht="30" customHeight="1">
      <c r="A65" s="26"/>
      <c r="B65" s="135" t="s">
        <v>44</v>
      </c>
      <c r="C65" s="135"/>
      <c r="D65" s="26"/>
      <c r="E65" s="26">
        <v>2</v>
      </c>
      <c r="F65" s="26">
        <v>4</v>
      </c>
      <c r="G65" s="26">
        <v>3</v>
      </c>
      <c r="H65" s="71"/>
      <c r="I65" s="71">
        <f>I47-I46+I63-I62</f>
        <v>18567689</v>
      </c>
    </row>
    <row r="66" spans="1:9" ht="15.75" customHeight="1">
      <c r="A66" s="26"/>
      <c r="B66" s="134" t="s">
        <v>228</v>
      </c>
      <c r="C66" s="134"/>
      <c r="D66" s="26"/>
      <c r="E66" s="26"/>
      <c r="F66" s="26"/>
      <c r="G66" s="5"/>
      <c r="H66" s="69"/>
      <c r="I66" s="69"/>
    </row>
    <row r="67" spans="1:9" ht="25.5" customHeight="1">
      <c r="A67" s="26">
        <v>67</v>
      </c>
      <c r="B67" s="135" t="s">
        <v>45</v>
      </c>
      <c r="C67" s="135"/>
      <c r="D67" s="146"/>
      <c r="E67" s="146">
        <v>2</v>
      </c>
      <c r="F67" s="146">
        <v>4</v>
      </c>
      <c r="G67" s="149">
        <v>4</v>
      </c>
      <c r="H67" s="143">
        <f>SUM(H69:H77)</f>
        <v>7120905</v>
      </c>
      <c r="I67" s="143">
        <f>SUM(I69:I77)</f>
        <v>18694366</v>
      </c>
    </row>
    <row r="68" spans="1:9" ht="18" customHeight="1">
      <c r="A68" s="26" t="s">
        <v>229</v>
      </c>
      <c r="B68" s="135"/>
      <c r="C68" s="135"/>
      <c r="D68" s="146"/>
      <c r="E68" s="146"/>
      <c r="F68" s="146"/>
      <c r="G68" s="149"/>
      <c r="H68" s="143"/>
      <c r="I68" s="143"/>
    </row>
    <row r="69" spans="1:9" ht="16.5" customHeight="1">
      <c r="A69" s="26">
        <v>670</v>
      </c>
      <c r="B69" s="134" t="s">
        <v>230</v>
      </c>
      <c r="C69" s="134"/>
      <c r="D69" s="26"/>
      <c r="E69" s="26">
        <v>2</v>
      </c>
      <c r="F69" s="26">
        <v>4</v>
      </c>
      <c r="G69" s="26">
        <v>5</v>
      </c>
      <c r="H69" s="69">
        <v>23701</v>
      </c>
      <c r="I69" s="69">
        <v>550313</v>
      </c>
    </row>
    <row r="70" spans="1:9" ht="27" customHeight="1">
      <c r="A70" s="26">
        <v>671</v>
      </c>
      <c r="B70" s="134" t="s">
        <v>231</v>
      </c>
      <c r="C70" s="134"/>
      <c r="D70" s="26"/>
      <c r="E70" s="26">
        <v>2</v>
      </c>
      <c r="F70" s="26">
        <v>4</v>
      </c>
      <c r="G70" s="26">
        <v>6</v>
      </c>
      <c r="H70" s="69">
        <v>0</v>
      </c>
      <c r="I70" s="69">
        <v>0</v>
      </c>
    </row>
    <row r="71" spans="1:9" ht="15" customHeight="1">
      <c r="A71" s="26">
        <v>672</v>
      </c>
      <c r="B71" s="134" t="s">
        <v>232</v>
      </c>
      <c r="C71" s="134"/>
      <c r="D71" s="26"/>
      <c r="E71" s="26">
        <v>2</v>
      </c>
      <c r="F71" s="26">
        <v>4</v>
      </c>
      <c r="G71" s="26">
        <v>7</v>
      </c>
      <c r="H71" s="69">
        <v>0</v>
      </c>
      <c r="I71" s="69">
        <v>0</v>
      </c>
    </row>
    <row r="72" spans="1:9" ht="28.5" customHeight="1">
      <c r="A72" s="26">
        <v>674</v>
      </c>
      <c r="B72" s="134" t="s">
        <v>233</v>
      </c>
      <c r="C72" s="134"/>
      <c r="D72" s="26"/>
      <c r="E72" s="26">
        <v>2</v>
      </c>
      <c r="F72" s="26">
        <v>4</v>
      </c>
      <c r="G72" s="26">
        <v>8</v>
      </c>
      <c r="H72" s="69">
        <v>0</v>
      </c>
      <c r="I72" s="69">
        <v>0</v>
      </c>
    </row>
    <row r="73" spans="1:9" ht="17.25" customHeight="1">
      <c r="A73" s="26">
        <v>675</v>
      </c>
      <c r="B73" s="134" t="s">
        <v>234</v>
      </c>
      <c r="C73" s="134"/>
      <c r="D73" s="26"/>
      <c r="E73" s="26">
        <v>2</v>
      </c>
      <c r="F73" s="26">
        <v>4</v>
      </c>
      <c r="G73" s="26">
        <v>9</v>
      </c>
      <c r="H73" s="69">
        <v>643421</v>
      </c>
      <c r="I73" s="69">
        <v>422164</v>
      </c>
    </row>
    <row r="74" spans="1:9" ht="15.75" customHeight="1">
      <c r="A74" s="26">
        <v>676</v>
      </c>
      <c r="B74" s="134" t="s">
        <v>235</v>
      </c>
      <c r="C74" s="134"/>
      <c r="D74" s="26"/>
      <c r="E74" s="26">
        <v>2</v>
      </c>
      <c r="F74" s="26">
        <v>5</v>
      </c>
      <c r="G74" s="26">
        <v>0</v>
      </c>
      <c r="H74" s="69">
        <v>651740</v>
      </c>
      <c r="I74" s="69">
        <v>73754</v>
      </c>
    </row>
    <row r="75" spans="1:9" ht="12.75">
      <c r="A75" s="26">
        <v>677</v>
      </c>
      <c r="B75" s="134" t="s">
        <v>236</v>
      </c>
      <c r="C75" s="134"/>
      <c r="D75" s="26"/>
      <c r="E75" s="26">
        <v>2</v>
      </c>
      <c r="F75" s="26">
        <v>5</v>
      </c>
      <c r="G75" s="26">
        <v>1</v>
      </c>
      <c r="H75" s="69">
        <v>1715780</v>
      </c>
      <c r="I75" s="69">
        <v>5747738</v>
      </c>
    </row>
    <row r="76" spans="1:9" ht="25.5" customHeight="1">
      <c r="A76" s="26">
        <v>678</v>
      </c>
      <c r="B76" s="134" t="s">
        <v>237</v>
      </c>
      <c r="C76" s="134"/>
      <c r="D76" s="26"/>
      <c r="E76" s="26">
        <v>2</v>
      </c>
      <c r="F76" s="26">
        <v>5</v>
      </c>
      <c r="G76" s="26">
        <v>2</v>
      </c>
      <c r="H76" s="69">
        <v>139636</v>
      </c>
      <c r="I76" s="69">
        <v>167459</v>
      </c>
    </row>
    <row r="77" spans="1:9" ht="27.75" customHeight="1">
      <c r="A77" s="26">
        <v>679</v>
      </c>
      <c r="B77" s="134" t="s">
        <v>238</v>
      </c>
      <c r="C77" s="134"/>
      <c r="D77" s="26"/>
      <c r="E77" s="26">
        <v>2</v>
      </c>
      <c r="F77" s="26">
        <v>5</v>
      </c>
      <c r="G77" s="26">
        <v>3</v>
      </c>
      <c r="H77" s="69">
        <v>3946627</v>
      </c>
      <c r="I77" s="69">
        <v>11732938</v>
      </c>
    </row>
    <row r="78" spans="1:9" ht="12.75" customHeight="1">
      <c r="A78" s="26">
        <v>57</v>
      </c>
      <c r="B78" s="135" t="s">
        <v>46</v>
      </c>
      <c r="C78" s="135"/>
      <c r="D78" s="146"/>
      <c r="E78" s="146">
        <v>2</v>
      </c>
      <c r="F78" s="146">
        <v>5</v>
      </c>
      <c r="G78" s="146">
        <v>4</v>
      </c>
      <c r="H78" s="143">
        <f>SUM(H80:H88)</f>
        <v>9914861</v>
      </c>
      <c r="I78" s="143">
        <f>SUM(I80:I88)</f>
        <v>5372163</v>
      </c>
    </row>
    <row r="79" spans="1:9" ht="29.25" customHeight="1">
      <c r="A79" s="26" t="s">
        <v>239</v>
      </c>
      <c r="B79" s="135"/>
      <c r="C79" s="135"/>
      <c r="D79" s="146"/>
      <c r="E79" s="146"/>
      <c r="F79" s="146"/>
      <c r="G79" s="146"/>
      <c r="H79" s="143"/>
      <c r="I79" s="143"/>
    </row>
    <row r="80" spans="1:9" ht="27" customHeight="1">
      <c r="A80" s="26">
        <v>570</v>
      </c>
      <c r="B80" s="134" t="s">
        <v>240</v>
      </c>
      <c r="C80" s="134"/>
      <c r="D80" s="26"/>
      <c r="E80" s="26">
        <v>2</v>
      </c>
      <c r="F80" s="26">
        <v>5</v>
      </c>
      <c r="G80" s="26">
        <v>5</v>
      </c>
      <c r="H80" s="69">
        <v>0</v>
      </c>
      <c r="I80" s="69">
        <v>0</v>
      </c>
    </row>
    <row r="81" spans="1:9" ht="27" customHeight="1">
      <c r="A81" s="26">
        <v>571</v>
      </c>
      <c r="B81" s="134" t="s">
        <v>241</v>
      </c>
      <c r="C81" s="134"/>
      <c r="D81" s="26"/>
      <c r="E81" s="26">
        <v>2</v>
      </c>
      <c r="F81" s="26">
        <v>5</v>
      </c>
      <c r="G81" s="26">
        <v>6</v>
      </c>
      <c r="H81" s="69">
        <v>0</v>
      </c>
      <c r="I81" s="69">
        <v>0</v>
      </c>
    </row>
    <row r="82" spans="1:9" ht="27" customHeight="1">
      <c r="A82" s="26">
        <v>572</v>
      </c>
      <c r="B82" s="134" t="s">
        <v>242</v>
      </c>
      <c r="C82" s="134"/>
      <c r="D82" s="26"/>
      <c r="E82" s="26">
        <v>2</v>
      </c>
      <c r="F82" s="26">
        <v>5</v>
      </c>
      <c r="G82" s="26">
        <v>7</v>
      </c>
      <c r="H82" s="69">
        <v>0</v>
      </c>
      <c r="I82" s="69">
        <v>0</v>
      </c>
    </row>
    <row r="83" spans="1:9" ht="27.75" customHeight="1">
      <c r="A83" s="26">
        <v>574</v>
      </c>
      <c r="B83" s="134" t="s">
        <v>243</v>
      </c>
      <c r="C83" s="134"/>
      <c r="D83" s="26"/>
      <c r="E83" s="26">
        <v>2</v>
      </c>
      <c r="F83" s="26">
        <v>5</v>
      </c>
      <c r="G83" s="26">
        <v>8</v>
      </c>
      <c r="H83" s="69">
        <v>0</v>
      </c>
      <c r="I83" s="69">
        <v>0</v>
      </c>
    </row>
    <row r="84" spans="1:9" ht="15" customHeight="1">
      <c r="A84" s="26">
        <v>575</v>
      </c>
      <c r="B84" s="134" t="s">
        <v>244</v>
      </c>
      <c r="C84" s="134"/>
      <c r="D84" s="26"/>
      <c r="E84" s="26">
        <v>2</v>
      </c>
      <c r="F84" s="26">
        <v>5</v>
      </c>
      <c r="G84" s="26">
        <v>9</v>
      </c>
      <c r="H84" s="69">
        <v>112709</v>
      </c>
      <c r="I84" s="69">
        <v>78444</v>
      </c>
    </row>
    <row r="85" spans="1:9" ht="12.75">
      <c r="A85" s="26">
        <v>576</v>
      </c>
      <c r="B85" s="134" t="s">
        <v>245</v>
      </c>
      <c r="C85" s="134"/>
      <c r="D85" s="26"/>
      <c r="E85" s="26">
        <v>2</v>
      </c>
      <c r="F85" s="26">
        <v>6</v>
      </c>
      <c r="G85" s="26">
        <v>0</v>
      </c>
      <c r="H85" s="69">
        <v>1430</v>
      </c>
      <c r="I85" s="69">
        <v>9805</v>
      </c>
    </row>
    <row r="86" spans="1:9" ht="12.75">
      <c r="A86" s="26">
        <v>577</v>
      </c>
      <c r="B86" s="134" t="s">
        <v>246</v>
      </c>
      <c r="C86" s="134"/>
      <c r="D86" s="26"/>
      <c r="E86" s="26">
        <v>2</v>
      </c>
      <c r="F86" s="26">
        <v>6</v>
      </c>
      <c r="G86" s="26">
        <v>1</v>
      </c>
      <c r="H86" s="69">
        <v>0</v>
      </c>
      <c r="I86" s="69">
        <v>0</v>
      </c>
    </row>
    <row r="87" spans="1:9" ht="27.75" customHeight="1">
      <c r="A87" s="26">
        <v>578</v>
      </c>
      <c r="B87" s="134" t="s">
        <v>247</v>
      </c>
      <c r="C87" s="134"/>
      <c r="D87" s="26"/>
      <c r="E87" s="26">
        <v>2</v>
      </c>
      <c r="F87" s="26">
        <v>6</v>
      </c>
      <c r="G87" s="26">
        <v>2</v>
      </c>
      <c r="H87" s="69">
        <v>7741516</v>
      </c>
      <c r="I87" s="69">
        <v>3261923</v>
      </c>
    </row>
    <row r="88" spans="1:9" ht="25.5" customHeight="1">
      <c r="A88" s="26">
        <v>579</v>
      </c>
      <c r="B88" s="134" t="s">
        <v>248</v>
      </c>
      <c r="C88" s="134"/>
      <c r="D88" s="26"/>
      <c r="E88" s="26">
        <v>2</v>
      </c>
      <c r="F88" s="26">
        <v>6</v>
      </c>
      <c r="G88" s="26">
        <v>3</v>
      </c>
      <c r="H88" s="69">
        <v>2059206</v>
      </c>
      <c r="I88" s="69">
        <v>2021991</v>
      </c>
    </row>
    <row r="89" spans="1:9" ht="29.25" customHeight="1">
      <c r="A89" s="26"/>
      <c r="B89" s="135" t="s">
        <v>47</v>
      </c>
      <c r="C89" s="135"/>
      <c r="D89" s="26"/>
      <c r="E89" s="26">
        <v>2</v>
      </c>
      <c r="F89" s="26">
        <v>6</v>
      </c>
      <c r="G89" s="26">
        <v>4</v>
      </c>
      <c r="H89" s="71"/>
      <c r="I89" s="71">
        <f>I67-I78</f>
        <v>13322203</v>
      </c>
    </row>
    <row r="90" spans="1:9" ht="25.5" customHeight="1">
      <c r="A90" s="26"/>
      <c r="B90" s="135" t="s">
        <v>48</v>
      </c>
      <c r="C90" s="135"/>
      <c r="D90" s="26"/>
      <c r="E90" s="26">
        <v>2</v>
      </c>
      <c r="F90" s="26">
        <v>6</v>
      </c>
      <c r="G90" s="26">
        <v>5</v>
      </c>
      <c r="H90" s="71">
        <f>H78-H67</f>
        <v>2793956</v>
      </c>
      <c r="I90" s="71"/>
    </row>
    <row r="91" spans="1:9" ht="66.75" customHeight="1">
      <c r="A91" s="26"/>
      <c r="B91" s="134" t="s">
        <v>249</v>
      </c>
      <c r="C91" s="134"/>
      <c r="D91" s="26"/>
      <c r="E91" s="26"/>
      <c r="F91" s="26"/>
      <c r="G91" s="5"/>
      <c r="H91" s="69"/>
      <c r="I91" s="69"/>
    </row>
    <row r="92" spans="1:9" ht="30.75" customHeight="1">
      <c r="A92" s="26" t="s">
        <v>250</v>
      </c>
      <c r="B92" s="135" t="s">
        <v>49</v>
      </c>
      <c r="C92" s="135"/>
      <c r="D92" s="26"/>
      <c r="E92" s="26">
        <v>2</v>
      </c>
      <c r="F92" s="26">
        <v>6</v>
      </c>
      <c r="G92" s="26">
        <v>6</v>
      </c>
      <c r="H92" s="69">
        <f>SUM(H93:H101)</f>
        <v>0</v>
      </c>
      <c r="I92" s="69">
        <f>SUM(I93:I101)</f>
        <v>0</v>
      </c>
    </row>
    <row r="93" spans="1:9" ht="29.25" customHeight="1">
      <c r="A93" s="26">
        <v>680</v>
      </c>
      <c r="B93" s="134" t="s">
        <v>251</v>
      </c>
      <c r="C93" s="134"/>
      <c r="D93" s="26"/>
      <c r="E93" s="26">
        <v>2</v>
      </c>
      <c r="F93" s="26">
        <v>6</v>
      </c>
      <c r="G93" s="26">
        <v>7</v>
      </c>
      <c r="H93" s="69"/>
      <c r="I93" s="69"/>
    </row>
    <row r="94" spans="1:9" ht="29.25" customHeight="1">
      <c r="A94" s="26">
        <v>681</v>
      </c>
      <c r="B94" s="134" t="s">
        <v>252</v>
      </c>
      <c r="C94" s="134"/>
      <c r="D94" s="26"/>
      <c r="E94" s="26">
        <v>2</v>
      </c>
      <c r="F94" s="26">
        <v>6</v>
      </c>
      <c r="G94" s="26">
        <v>8</v>
      </c>
      <c r="H94" s="69"/>
      <c r="I94" s="69"/>
    </row>
    <row r="95" spans="1:9" ht="39.75" customHeight="1">
      <c r="A95" s="26">
        <v>682</v>
      </c>
      <c r="B95" s="134" t="s">
        <v>253</v>
      </c>
      <c r="C95" s="134"/>
      <c r="D95" s="26"/>
      <c r="E95" s="26">
        <v>2</v>
      </c>
      <c r="F95" s="26">
        <v>6</v>
      </c>
      <c r="G95" s="26">
        <v>9</v>
      </c>
      <c r="H95" s="69"/>
      <c r="I95" s="69"/>
    </row>
    <row r="96" spans="1:9" ht="42.75" customHeight="1">
      <c r="A96" s="26">
        <v>683</v>
      </c>
      <c r="B96" s="134" t="s">
        <v>254</v>
      </c>
      <c r="C96" s="134"/>
      <c r="D96" s="26"/>
      <c r="E96" s="26">
        <v>2</v>
      </c>
      <c r="F96" s="26">
        <v>7</v>
      </c>
      <c r="G96" s="26">
        <v>0</v>
      </c>
      <c r="H96" s="69"/>
      <c r="I96" s="69"/>
    </row>
    <row r="97" spans="1:9" ht="54.75" customHeight="1">
      <c r="A97" s="26">
        <v>684</v>
      </c>
      <c r="B97" s="134" t="s">
        <v>255</v>
      </c>
      <c r="C97" s="134"/>
      <c r="D97" s="26"/>
      <c r="E97" s="26">
        <v>2</v>
      </c>
      <c r="F97" s="26">
        <v>7</v>
      </c>
      <c r="G97" s="26">
        <v>1</v>
      </c>
      <c r="H97" s="69"/>
      <c r="I97" s="69"/>
    </row>
    <row r="98" spans="1:9" ht="27" customHeight="1">
      <c r="A98" s="26">
        <v>685</v>
      </c>
      <c r="B98" s="134" t="s">
        <v>256</v>
      </c>
      <c r="C98" s="134"/>
      <c r="D98" s="26"/>
      <c r="E98" s="26">
        <v>2</v>
      </c>
      <c r="F98" s="26">
        <v>7</v>
      </c>
      <c r="G98" s="26">
        <v>2</v>
      </c>
      <c r="H98" s="69"/>
      <c r="I98" s="69"/>
    </row>
    <row r="99" spans="1:9" ht="27.75" customHeight="1">
      <c r="A99" s="26">
        <v>686</v>
      </c>
      <c r="B99" s="134" t="s">
        <v>257</v>
      </c>
      <c r="C99" s="134"/>
      <c r="D99" s="26"/>
      <c r="E99" s="26">
        <v>2</v>
      </c>
      <c r="F99" s="26">
        <v>7</v>
      </c>
      <c r="G99" s="26">
        <v>3</v>
      </c>
      <c r="H99" s="69"/>
      <c r="I99" s="69"/>
    </row>
    <row r="100" spans="1:9" ht="27" customHeight="1">
      <c r="A100" s="26">
        <v>687</v>
      </c>
      <c r="B100" s="134" t="s">
        <v>258</v>
      </c>
      <c r="C100" s="134"/>
      <c r="D100" s="26"/>
      <c r="E100" s="26">
        <v>2</v>
      </c>
      <c r="F100" s="26">
        <v>7</v>
      </c>
      <c r="G100" s="26">
        <v>4</v>
      </c>
      <c r="H100" s="69"/>
      <c r="I100" s="69"/>
    </row>
    <row r="101" spans="1:9" ht="26.25" customHeight="1">
      <c r="A101" s="26">
        <v>689</v>
      </c>
      <c r="B101" s="134" t="s">
        <v>259</v>
      </c>
      <c r="C101" s="134"/>
      <c r="D101" s="26"/>
      <c r="E101" s="26">
        <v>2</v>
      </c>
      <c r="F101" s="26">
        <v>7</v>
      </c>
      <c r="G101" s="26">
        <v>5</v>
      </c>
      <c r="H101" s="69"/>
      <c r="I101" s="69"/>
    </row>
    <row r="102" spans="1:9" ht="27.75" customHeight="1">
      <c r="A102" s="26" t="s">
        <v>260</v>
      </c>
      <c r="B102" s="135" t="s">
        <v>50</v>
      </c>
      <c r="C102" s="135"/>
      <c r="D102" s="26"/>
      <c r="E102" s="26">
        <v>2</v>
      </c>
      <c r="F102" s="26">
        <v>7</v>
      </c>
      <c r="G102" s="26">
        <v>6</v>
      </c>
      <c r="H102" s="71">
        <f>SUM(H103:H110)</f>
        <v>4106153</v>
      </c>
      <c r="I102" s="71">
        <f>SUM(I103:I110)</f>
        <v>2636204</v>
      </c>
    </row>
    <row r="103" spans="1:9" ht="25.5" customHeight="1">
      <c r="A103" s="26">
        <v>580</v>
      </c>
      <c r="B103" s="134" t="s">
        <v>261</v>
      </c>
      <c r="C103" s="134"/>
      <c r="D103" s="26"/>
      <c r="E103" s="26">
        <v>2</v>
      </c>
      <c r="F103" s="26">
        <v>7</v>
      </c>
      <c r="G103" s="26">
        <v>7</v>
      </c>
      <c r="H103" s="69"/>
      <c r="I103" s="69">
        <v>6080</v>
      </c>
    </row>
    <row r="104" spans="1:9" ht="25.5" customHeight="1">
      <c r="A104" s="26">
        <v>581</v>
      </c>
      <c r="B104" s="134" t="s">
        <v>262</v>
      </c>
      <c r="C104" s="134"/>
      <c r="D104" s="26"/>
      <c r="E104" s="26">
        <v>2</v>
      </c>
      <c r="F104" s="26">
        <v>7</v>
      </c>
      <c r="G104" s="26">
        <v>8</v>
      </c>
      <c r="H104" s="69">
        <v>2232492</v>
      </c>
      <c r="I104" s="69">
        <v>1764635</v>
      </c>
    </row>
    <row r="105" spans="1:9" ht="29.25" customHeight="1">
      <c r="A105" s="26">
        <v>582</v>
      </c>
      <c r="B105" s="134" t="s">
        <v>263</v>
      </c>
      <c r="C105" s="134"/>
      <c r="D105" s="26"/>
      <c r="E105" s="26">
        <v>2</v>
      </c>
      <c r="F105" s="26">
        <v>7</v>
      </c>
      <c r="G105" s="26">
        <v>9</v>
      </c>
      <c r="H105" s="69"/>
      <c r="I105" s="69"/>
    </row>
    <row r="106" spans="1:9" ht="27.75" customHeight="1">
      <c r="A106" s="26">
        <v>583</v>
      </c>
      <c r="B106" s="134" t="s">
        <v>264</v>
      </c>
      <c r="C106" s="134"/>
      <c r="D106" s="26"/>
      <c r="E106" s="26">
        <v>2</v>
      </c>
      <c r="F106" s="26">
        <v>8</v>
      </c>
      <c r="G106" s="26">
        <v>0</v>
      </c>
      <c r="H106" s="69"/>
      <c r="I106" s="69"/>
    </row>
    <row r="107" spans="1:9" ht="42.75" customHeight="1">
      <c r="A107" s="26">
        <v>584</v>
      </c>
      <c r="B107" s="134" t="s">
        <v>265</v>
      </c>
      <c r="C107" s="134"/>
      <c r="D107" s="26"/>
      <c r="E107" s="26">
        <v>2</v>
      </c>
      <c r="F107" s="26">
        <v>8</v>
      </c>
      <c r="G107" s="26">
        <v>1</v>
      </c>
      <c r="H107" s="69"/>
      <c r="I107" s="69"/>
    </row>
    <row r="108" spans="1:9" ht="15" customHeight="1">
      <c r="A108" s="26">
        <v>585</v>
      </c>
      <c r="B108" s="134" t="s">
        <v>266</v>
      </c>
      <c r="C108" s="134"/>
      <c r="D108" s="26"/>
      <c r="E108" s="26">
        <v>2</v>
      </c>
      <c r="F108" s="26">
        <v>8</v>
      </c>
      <c r="G108" s="26">
        <v>2</v>
      </c>
      <c r="H108" s="69">
        <v>1873661</v>
      </c>
      <c r="I108" s="69">
        <v>865489</v>
      </c>
    </row>
    <row r="109" spans="1:9" ht="27.75" customHeight="1">
      <c r="A109" s="26">
        <v>586</v>
      </c>
      <c r="B109" s="134" t="s">
        <v>267</v>
      </c>
      <c r="C109" s="134"/>
      <c r="D109" s="26"/>
      <c r="E109" s="26">
        <v>2</v>
      </c>
      <c r="F109" s="26">
        <v>8</v>
      </c>
      <c r="G109" s="26">
        <v>3</v>
      </c>
      <c r="H109" s="69"/>
      <c r="I109" s="69"/>
    </row>
    <row r="110" spans="1:9" ht="17.25" customHeight="1">
      <c r="A110" s="26">
        <v>589</v>
      </c>
      <c r="B110" s="134" t="s">
        <v>268</v>
      </c>
      <c r="C110" s="134"/>
      <c r="D110" s="26"/>
      <c r="E110" s="26">
        <v>2</v>
      </c>
      <c r="F110" s="26">
        <v>8</v>
      </c>
      <c r="G110" s="26">
        <v>4</v>
      </c>
      <c r="H110" s="69"/>
      <c r="I110" s="69"/>
    </row>
    <row r="111" spans="1:9" ht="30" customHeight="1">
      <c r="A111" s="26" t="s">
        <v>269</v>
      </c>
      <c r="B111" s="135" t="s">
        <v>51</v>
      </c>
      <c r="C111" s="135"/>
      <c r="D111" s="26"/>
      <c r="E111" s="26">
        <v>2</v>
      </c>
      <c r="F111" s="26">
        <v>8</v>
      </c>
      <c r="G111" s="26">
        <v>5</v>
      </c>
      <c r="H111" s="71">
        <f>SUM(H112:H114)</f>
        <v>0</v>
      </c>
      <c r="I111" s="71">
        <f>SUM(I112:I114)</f>
        <v>0</v>
      </c>
    </row>
    <row r="112" spans="1:9" ht="27" customHeight="1">
      <c r="A112" s="26">
        <v>640</v>
      </c>
      <c r="B112" s="134" t="s">
        <v>270</v>
      </c>
      <c r="C112" s="134"/>
      <c r="D112" s="26"/>
      <c r="E112" s="26">
        <v>2</v>
      </c>
      <c r="F112" s="26">
        <v>8</v>
      </c>
      <c r="G112" s="26">
        <v>6</v>
      </c>
      <c r="H112" s="69"/>
      <c r="I112" s="69"/>
    </row>
    <row r="113" spans="1:9" ht="27.75" customHeight="1">
      <c r="A113" s="26">
        <v>641</v>
      </c>
      <c r="B113" s="134" t="s">
        <v>271</v>
      </c>
      <c r="C113" s="134"/>
      <c r="D113" s="26"/>
      <c r="E113" s="26">
        <v>2</v>
      </c>
      <c r="F113" s="26">
        <v>8</v>
      </c>
      <c r="G113" s="26">
        <v>7</v>
      </c>
      <c r="H113" s="69"/>
      <c r="I113" s="69"/>
    </row>
    <row r="114" spans="1:9" ht="27" customHeight="1">
      <c r="A114" s="26">
        <v>642</v>
      </c>
      <c r="B114" s="134" t="s">
        <v>272</v>
      </c>
      <c r="C114" s="134"/>
      <c r="D114" s="26"/>
      <c r="E114" s="26">
        <v>2</v>
      </c>
      <c r="F114" s="26">
        <v>8</v>
      </c>
      <c r="G114" s="26">
        <v>8</v>
      </c>
      <c r="H114" s="69"/>
      <c r="I114" s="69"/>
    </row>
    <row r="115" spans="1:9" ht="30" customHeight="1">
      <c r="A115" s="26" t="s">
        <v>269</v>
      </c>
      <c r="B115" s="135" t="s">
        <v>52</v>
      </c>
      <c r="C115" s="135"/>
      <c r="D115" s="26"/>
      <c r="E115" s="26">
        <v>2</v>
      </c>
      <c r="F115" s="26">
        <v>8</v>
      </c>
      <c r="G115" s="26">
        <v>9</v>
      </c>
      <c r="H115" s="71">
        <f>SUM(H116:H118)</f>
        <v>0</v>
      </c>
      <c r="I115" s="71">
        <f>SUM(I116:I118)</f>
        <v>0</v>
      </c>
    </row>
    <row r="116" spans="1:9" ht="27.75" customHeight="1">
      <c r="A116" s="26">
        <v>643</v>
      </c>
      <c r="B116" s="134" t="s">
        <v>273</v>
      </c>
      <c r="C116" s="134"/>
      <c r="D116" s="26"/>
      <c r="E116" s="26">
        <v>2</v>
      </c>
      <c r="F116" s="26">
        <v>9</v>
      </c>
      <c r="G116" s="26">
        <v>0</v>
      </c>
      <c r="H116" s="69"/>
      <c r="I116" s="69"/>
    </row>
    <row r="117" spans="1:9" ht="26.25" customHeight="1">
      <c r="A117" s="26">
        <v>644</v>
      </c>
      <c r="B117" s="134" t="s">
        <v>274</v>
      </c>
      <c r="C117" s="134"/>
      <c r="D117" s="26"/>
      <c r="E117" s="26">
        <v>2</v>
      </c>
      <c r="F117" s="26">
        <v>9</v>
      </c>
      <c r="G117" s="26">
        <v>1</v>
      </c>
      <c r="H117" s="69"/>
      <c r="I117" s="69"/>
    </row>
    <row r="118" spans="1:9" ht="27" customHeight="1">
      <c r="A118" s="26">
        <v>645</v>
      </c>
      <c r="B118" s="134" t="s">
        <v>275</v>
      </c>
      <c r="C118" s="134"/>
      <c r="D118" s="26"/>
      <c r="E118" s="26">
        <v>2</v>
      </c>
      <c r="F118" s="26">
        <v>9</v>
      </c>
      <c r="G118" s="26">
        <v>2</v>
      </c>
      <c r="H118" s="69"/>
      <c r="I118" s="69"/>
    </row>
    <row r="119" spans="1:9" ht="27.75" customHeight="1">
      <c r="A119" s="26"/>
      <c r="B119" s="135" t="s">
        <v>53</v>
      </c>
      <c r="C119" s="135"/>
      <c r="D119" s="26"/>
      <c r="E119" s="26">
        <v>2</v>
      </c>
      <c r="F119" s="26">
        <v>9</v>
      </c>
      <c r="G119" s="26">
        <v>3</v>
      </c>
      <c r="H119" s="69"/>
      <c r="I119" s="69"/>
    </row>
    <row r="120" spans="1:9" ht="31.5" customHeight="1">
      <c r="A120" s="26"/>
      <c r="B120" s="135" t="s">
        <v>54</v>
      </c>
      <c r="C120" s="135"/>
      <c r="D120" s="26"/>
      <c r="E120" s="26">
        <v>2</v>
      </c>
      <c r="F120" s="26">
        <v>9</v>
      </c>
      <c r="G120" s="26">
        <v>4</v>
      </c>
      <c r="H120" s="71">
        <f>-(H92-H102+H111-H115)</f>
        <v>4106153</v>
      </c>
      <c r="I120" s="71">
        <f>-(I92-I102+I111-I115)</f>
        <v>2636204</v>
      </c>
    </row>
    <row r="121" spans="1:9" ht="41.25" customHeight="1">
      <c r="A121" s="26" t="s">
        <v>276</v>
      </c>
      <c r="B121" s="134" t="s">
        <v>277</v>
      </c>
      <c r="C121" s="134"/>
      <c r="D121" s="26"/>
      <c r="E121" s="26">
        <v>2</v>
      </c>
      <c r="F121" s="26">
        <v>9</v>
      </c>
      <c r="G121" s="26">
        <v>5</v>
      </c>
      <c r="H121" s="69">
        <v>1009318</v>
      </c>
      <c r="I121" s="69">
        <v>11244572</v>
      </c>
    </row>
    <row r="122" spans="1:9" ht="39.75" customHeight="1">
      <c r="A122" s="26" t="s">
        <v>278</v>
      </c>
      <c r="B122" s="134" t="s">
        <v>279</v>
      </c>
      <c r="C122" s="134"/>
      <c r="D122" s="26"/>
      <c r="E122" s="26">
        <v>2</v>
      </c>
      <c r="F122" s="26">
        <v>9</v>
      </c>
      <c r="G122" s="26">
        <v>6</v>
      </c>
      <c r="H122" s="69">
        <v>5523483</v>
      </c>
      <c r="I122" s="69">
        <v>2742500</v>
      </c>
    </row>
    <row r="123" spans="1:9" ht="54.75" customHeight="1">
      <c r="A123" s="26"/>
      <c r="B123" s="150" t="s">
        <v>280</v>
      </c>
      <c r="C123" s="150"/>
      <c r="D123" s="26"/>
      <c r="E123" s="26"/>
      <c r="F123" s="26"/>
      <c r="G123" s="5"/>
      <c r="H123" s="69"/>
      <c r="I123" s="69"/>
    </row>
    <row r="124" spans="1:9" ht="27.75" customHeight="1">
      <c r="A124" s="139"/>
      <c r="B124" s="140" t="s">
        <v>281</v>
      </c>
      <c r="C124" s="141"/>
      <c r="D124" s="142"/>
      <c r="E124" s="146">
        <v>2</v>
      </c>
      <c r="F124" s="146">
        <v>9</v>
      </c>
      <c r="G124" s="149">
        <v>7</v>
      </c>
      <c r="H124" s="143">
        <f>(H64-H65+H89-H90+H119-H120+H121-H122)</f>
        <v>61422964</v>
      </c>
      <c r="I124" s="143">
        <f>(I64-I65+I89-I90+I119-I120+I121-I122)</f>
        <v>620382</v>
      </c>
    </row>
    <row r="125" spans="1:9" ht="15.75" customHeight="1">
      <c r="A125" s="139"/>
      <c r="B125" s="144" t="s">
        <v>282</v>
      </c>
      <c r="C125" s="145"/>
      <c r="D125" s="142"/>
      <c r="E125" s="146"/>
      <c r="F125" s="146"/>
      <c r="G125" s="149"/>
      <c r="H125" s="143"/>
      <c r="I125" s="143"/>
    </row>
    <row r="126" spans="1:9" ht="27.75" customHeight="1">
      <c r="A126" s="139"/>
      <c r="B126" s="140" t="s">
        <v>283</v>
      </c>
      <c r="C126" s="141"/>
      <c r="D126" s="142"/>
      <c r="E126" s="146">
        <v>2</v>
      </c>
      <c r="F126" s="146">
        <v>9</v>
      </c>
      <c r="G126" s="146">
        <v>8</v>
      </c>
      <c r="H126" s="147"/>
      <c r="I126" s="143"/>
    </row>
    <row r="127" spans="1:9" ht="15.75" customHeight="1">
      <c r="A127" s="139"/>
      <c r="B127" s="136" t="s">
        <v>284</v>
      </c>
      <c r="C127" s="137"/>
      <c r="D127" s="142"/>
      <c r="E127" s="146"/>
      <c r="F127" s="146"/>
      <c r="G127" s="146"/>
      <c r="H127" s="148"/>
      <c r="I127" s="143"/>
    </row>
    <row r="128" spans="1:9" ht="28.5" customHeight="1">
      <c r="A128" s="26"/>
      <c r="B128" s="138" t="s">
        <v>285</v>
      </c>
      <c r="C128" s="138"/>
      <c r="D128" s="26"/>
      <c r="E128" s="26"/>
      <c r="F128" s="26"/>
      <c r="G128" s="5"/>
      <c r="H128" s="69"/>
      <c r="I128" s="69"/>
    </row>
    <row r="129" spans="1:9" ht="17.25" customHeight="1">
      <c r="A129" s="26" t="s">
        <v>286</v>
      </c>
      <c r="B129" s="134" t="s">
        <v>287</v>
      </c>
      <c r="C129" s="134"/>
      <c r="D129" s="26"/>
      <c r="E129" s="26">
        <v>2</v>
      </c>
      <c r="F129" s="26">
        <v>9</v>
      </c>
      <c r="G129" s="26">
        <v>9</v>
      </c>
      <c r="H129" s="69">
        <v>9039959</v>
      </c>
      <c r="I129" s="69"/>
    </row>
    <row r="130" spans="1:9" ht="18.75" customHeight="1">
      <c r="A130" s="26" t="s">
        <v>288</v>
      </c>
      <c r="B130" s="134" t="s">
        <v>289</v>
      </c>
      <c r="C130" s="134"/>
      <c r="D130" s="26"/>
      <c r="E130" s="26">
        <v>3</v>
      </c>
      <c r="F130" s="26">
        <v>0</v>
      </c>
      <c r="G130" s="26">
        <v>0</v>
      </c>
      <c r="H130" s="69"/>
      <c r="I130" s="69"/>
    </row>
    <row r="131" spans="1:9" ht="15" customHeight="1">
      <c r="A131" s="26" t="s">
        <v>288</v>
      </c>
      <c r="B131" s="134" t="s">
        <v>290</v>
      </c>
      <c r="C131" s="134"/>
      <c r="D131" s="26"/>
      <c r="E131" s="26">
        <v>3</v>
      </c>
      <c r="F131" s="26">
        <v>0</v>
      </c>
      <c r="G131" s="26">
        <v>1</v>
      </c>
      <c r="H131" s="69"/>
      <c r="I131" s="69"/>
    </row>
    <row r="132" spans="1:9" ht="27" customHeight="1">
      <c r="A132" s="26"/>
      <c r="B132" s="134" t="s">
        <v>291</v>
      </c>
      <c r="C132" s="134"/>
      <c r="D132" s="26"/>
      <c r="E132" s="26"/>
      <c r="F132" s="5"/>
      <c r="G132" s="5"/>
      <c r="H132" s="69"/>
      <c r="I132" s="69"/>
    </row>
    <row r="133" spans="1:9" ht="27.75" customHeight="1">
      <c r="A133" s="26"/>
      <c r="B133" s="135" t="s">
        <v>55</v>
      </c>
      <c r="C133" s="135"/>
      <c r="D133" s="26"/>
      <c r="E133" s="26">
        <v>3</v>
      </c>
      <c r="F133" s="26">
        <v>0</v>
      </c>
      <c r="G133" s="26">
        <v>2</v>
      </c>
      <c r="H133" s="71">
        <f>(H124-H126-H129-H130+H131)</f>
        <v>52383005</v>
      </c>
      <c r="I133" s="71">
        <f>(I124-I126-I129-I130+I131)</f>
        <v>620382</v>
      </c>
    </row>
    <row r="134" spans="1:9" ht="27.75" customHeight="1">
      <c r="A134" s="26"/>
      <c r="B134" s="135" t="s">
        <v>56</v>
      </c>
      <c r="C134" s="135"/>
      <c r="D134" s="26"/>
      <c r="E134" s="26">
        <v>3</v>
      </c>
      <c r="F134" s="26">
        <v>0</v>
      </c>
      <c r="G134" s="26">
        <v>3</v>
      </c>
      <c r="H134" s="71"/>
      <c r="I134" s="71"/>
    </row>
    <row r="135" spans="1:9" ht="27" customHeight="1">
      <c r="A135" s="26"/>
      <c r="B135" s="134" t="s">
        <v>292</v>
      </c>
      <c r="C135" s="134"/>
      <c r="D135" s="26"/>
      <c r="E135" s="26"/>
      <c r="F135" s="26"/>
      <c r="G135" s="26"/>
      <c r="H135" s="69"/>
      <c r="I135" s="69"/>
    </row>
    <row r="136" spans="1:9" ht="52.5" customHeight="1">
      <c r="A136" s="26" t="s">
        <v>293</v>
      </c>
      <c r="B136" s="134" t="s">
        <v>294</v>
      </c>
      <c r="C136" s="134"/>
      <c r="D136" s="26"/>
      <c r="E136" s="26">
        <v>3</v>
      </c>
      <c r="F136" s="26">
        <v>0</v>
      </c>
      <c r="G136" s="26">
        <v>4</v>
      </c>
      <c r="H136" s="69"/>
      <c r="I136" s="69"/>
    </row>
    <row r="137" spans="1:9" ht="53.25" customHeight="1">
      <c r="A137" s="26" t="s">
        <v>295</v>
      </c>
      <c r="B137" s="134" t="s">
        <v>296</v>
      </c>
      <c r="C137" s="134"/>
      <c r="D137" s="26"/>
      <c r="E137" s="26">
        <v>3</v>
      </c>
      <c r="F137" s="26">
        <v>0</v>
      </c>
      <c r="G137" s="26">
        <v>5</v>
      </c>
      <c r="H137" s="69"/>
      <c r="I137" s="69"/>
    </row>
    <row r="138" spans="1:9" ht="29.25" customHeight="1">
      <c r="A138" s="26"/>
      <c r="B138" s="135" t="s">
        <v>57</v>
      </c>
      <c r="C138" s="135"/>
      <c r="D138" s="26"/>
      <c r="E138" s="26">
        <v>3</v>
      </c>
      <c r="F138" s="26">
        <v>0</v>
      </c>
      <c r="G138" s="26">
        <v>6</v>
      </c>
      <c r="H138" s="69">
        <f>H136-H137</f>
        <v>0</v>
      </c>
      <c r="I138" s="69">
        <f>I136-I137</f>
        <v>0</v>
      </c>
    </row>
    <row r="139" spans="1:9" ht="27.75" customHeight="1">
      <c r="A139" s="26"/>
      <c r="B139" s="135" t="s">
        <v>58</v>
      </c>
      <c r="C139" s="135"/>
      <c r="D139" s="26"/>
      <c r="E139" s="26">
        <v>3</v>
      </c>
      <c r="F139" s="26">
        <v>0</v>
      </c>
      <c r="G139" s="26">
        <v>7</v>
      </c>
      <c r="H139" s="69">
        <f>H137-H136</f>
        <v>0</v>
      </c>
      <c r="I139" s="69">
        <f>I137-I136</f>
        <v>0</v>
      </c>
    </row>
    <row r="140" spans="1:9" ht="20.25" customHeight="1">
      <c r="A140" s="26" t="s">
        <v>297</v>
      </c>
      <c r="B140" s="134" t="s">
        <v>298</v>
      </c>
      <c r="C140" s="134"/>
      <c r="D140" s="26"/>
      <c r="E140" s="26">
        <v>3</v>
      </c>
      <c r="F140" s="26">
        <v>0</v>
      </c>
      <c r="G140" s="26">
        <v>8</v>
      </c>
      <c r="H140" s="69"/>
      <c r="I140" s="69"/>
    </row>
    <row r="141" spans="1:9" ht="30" customHeight="1">
      <c r="A141" s="26"/>
      <c r="B141" s="135" t="s">
        <v>59</v>
      </c>
      <c r="C141" s="135"/>
      <c r="D141" s="26"/>
      <c r="E141" s="26">
        <v>3</v>
      </c>
      <c r="F141" s="26">
        <v>0</v>
      </c>
      <c r="G141" s="26">
        <v>9</v>
      </c>
      <c r="H141" s="69">
        <f>H138-H139-H140</f>
        <v>0</v>
      </c>
      <c r="I141" s="69">
        <f>I138-I139-I140</f>
        <v>0</v>
      </c>
    </row>
    <row r="142" spans="1:9" ht="28.5" customHeight="1">
      <c r="A142" s="26"/>
      <c r="B142" s="135" t="s">
        <v>60</v>
      </c>
      <c r="C142" s="135"/>
      <c r="D142" s="26"/>
      <c r="E142" s="26">
        <v>3</v>
      </c>
      <c r="F142" s="26">
        <v>1</v>
      </c>
      <c r="G142" s="26">
        <v>0</v>
      </c>
      <c r="H142" s="69">
        <f>H138-H139-H140</f>
        <v>0</v>
      </c>
      <c r="I142" s="69">
        <f>I138-I139-I140</f>
        <v>0</v>
      </c>
    </row>
    <row r="143" spans="1:9" ht="16.5" customHeight="1">
      <c r="A143" s="26"/>
      <c r="B143" s="134" t="s">
        <v>299</v>
      </c>
      <c r="C143" s="134"/>
      <c r="D143" s="26"/>
      <c r="E143" s="26"/>
      <c r="F143" s="26"/>
      <c r="G143" s="26"/>
      <c r="H143" s="69"/>
      <c r="I143" s="69"/>
    </row>
    <row r="144" spans="1:9" ht="16.5" customHeight="1">
      <c r="A144" s="26"/>
      <c r="B144" s="135" t="s">
        <v>61</v>
      </c>
      <c r="C144" s="135"/>
      <c r="D144" s="26"/>
      <c r="E144" s="26">
        <v>3</v>
      </c>
      <c r="F144" s="26">
        <v>1</v>
      </c>
      <c r="G144" s="26">
        <v>1</v>
      </c>
      <c r="H144" s="71">
        <f>H133-H134+H141-H142</f>
        <v>52383005</v>
      </c>
      <c r="I144" s="71">
        <f>I133-I134+I141-I142</f>
        <v>620382</v>
      </c>
    </row>
    <row r="145" spans="1:9" ht="26.25" customHeight="1">
      <c r="A145" s="26"/>
      <c r="B145" s="135" t="s">
        <v>62</v>
      </c>
      <c r="C145" s="135"/>
      <c r="D145" s="26"/>
      <c r="E145" s="26">
        <v>3</v>
      </c>
      <c r="F145" s="26">
        <v>1</v>
      </c>
      <c r="G145" s="26">
        <v>2</v>
      </c>
      <c r="H145" s="71"/>
      <c r="I145" s="71"/>
    </row>
    <row r="146" spans="1:9" ht="27" customHeight="1">
      <c r="A146" s="26">
        <v>723</v>
      </c>
      <c r="B146" s="134" t="s">
        <v>300</v>
      </c>
      <c r="C146" s="134"/>
      <c r="D146" s="26"/>
      <c r="E146" s="26">
        <v>3</v>
      </c>
      <c r="F146" s="26">
        <v>1</v>
      </c>
      <c r="G146" s="26">
        <v>3</v>
      </c>
      <c r="H146" s="69"/>
      <c r="I146" s="69"/>
    </row>
    <row r="147" spans="1:9" ht="12.75">
      <c r="A147" s="30"/>
      <c r="B147" s="31"/>
      <c r="C147" s="31"/>
      <c r="D147" s="30"/>
      <c r="E147" s="30"/>
      <c r="F147" s="30"/>
      <c r="G147" s="30"/>
      <c r="H147" s="70"/>
      <c r="I147" s="70"/>
    </row>
    <row r="148" spans="1:9" ht="27.75" customHeight="1">
      <c r="A148" s="26"/>
      <c r="B148" s="135" t="s">
        <v>301</v>
      </c>
      <c r="C148" s="135"/>
      <c r="D148" s="26"/>
      <c r="E148" s="26"/>
      <c r="F148" s="26"/>
      <c r="G148" s="26"/>
      <c r="H148" s="69"/>
      <c r="I148" s="69"/>
    </row>
    <row r="149" spans="1:9" ht="26.25" customHeight="1">
      <c r="A149" s="26"/>
      <c r="B149" s="134" t="s">
        <v>302</v>
      </c>
      <c r="C149" s="134"/>
      <c r="D149" s="26"/>
      <c r="E149" s="26">
        <v>3</v>
      </c>
      <c r="F149" s="26">
        <v>1</v>
      </c>
      <c r="G149" s="26">
        <v>4</v>
      </c>
      <c r="H149" s="71">
        <f>SUM(H150:H155)</f>
        <v>0</v>
      </c>
      <c r="I149" s="71">
        <f>SUM(I150:I155)</f>
        <v>0</v>
      </c>
    </row>
    <row r="150" spans="1:9" ht="26.25" customHeight="1">
      <c r="A150" s="26"/>
      <c r="B150" s="134" t="s">
        <v>303</v>
      </c>
      <c r="C150" s="134"/>
      <c r="D150" s="26"/>
      <c r="E150" s="26">
        <v>3</v>
      </c>
      <c r="F150" s="26">
        <v>1</v>
      </c>
      <c r="G150" s="26">
        <v>5</v>
      </c>
      <c r="H150" s="69"/>
      <c r="I150" s="69"/>
    </row>
    <row r="151" spans="1:9" ht="38.25" customHeight="1">
      <c r="A151" s="26"/>
      <c r="B151" s="134" t="s">
        <v>304</v>
      </c>
      <c r="C151" s="134"/>
      <c r="D151" s="26"/>
      <c r="E151" s="26">
        <v>3</v>
      </c>
      <c r="F151" s="26">
        <v>1</v>
      </c>
      <c r="G151" s="26">
        <v>6</v>
      </c>
      <c r="H151" s="69"/>
      <c r="I151" s="69"/>
    </row>
    <row r="152" spans="1:9" ht="29.25" customHeight="1">
      <c r="A152" s="26"/>
      <c r="B152" s="134" t="s">
        <v>305</v>
      </c>
      <c r="C152" s="134"/>
      <c r="D152" s="26"/>
      <c r="E152" s="26">
        <v>3</v>
      </c>
      <c r="F152" s="26">
        <v>1</v>
      </c>
      <c r="G152" s="26">
        <v>7</v>
      </c>
      <c r="H152" s="69"/>
      <c r="I152" s="69"/>
    </row>
    <row r="153" spans="1:9" ht="27.75" customHeight="1">
      <c r="A153" s="26"/>
      <c r="B153" s="134" t="s">
        <v>306</v>
      </c>
      <c r="C153" s="134"/>
      <c r="D153" s="26"/>
      <c r="E153" s="26">
        <v>3</v>
      </c>
      <c r="F153" s="26">
        <v>1</v>
      </c>
      <c r="G153" s="26">
        <v>8</v>
      </c>
      <c r="H153" s="69"/>
      <c r="I153" s="69"/>
    </row>
    <row r="154" spans="1:9" ht="27.75" customHeight="1">
      <c r="A154" s="26"/>
      <c r="B154" s="134" t="s">
        <v>307</v>
      </c>
      <c r="C154" s="134"/>
      <c r="D154" s="26"/>
      <c r="E154" s="26">
        <v>3</v>
      </c>
      <c r="F154" s="26">
        <v>1</v>
      </c>
      <c r="G154" s="26">
        <v>9</v>
      </c>
      <c r="H154" s="69"/>
      <c r="I154" s="69"/>
    </row>
    <row r="155" spans="1:9" ht="27.75" customHeight="1">
      <c r="A155" s="26"/>
      <c r="B155" s="134" t="s">
        <v>308</v>
      </c>
      <c r="C155" s="134"/>
      <c r="D155" s="26"/>
      <c r="E155" s="26">
        <v>3</v>
      </c>
      <c r="F155" s="26">
        <v>2</v>
      </c>
      <c r="G155" s="26">
        <v>0</v>
      </c>
      <c r="H155" s="69"/>
      <c r="I155" s="69"/>
    </row>
    <row r="156" spans="1:9" ht="31.5" customHeight="1">
      <c r="A156" s="26"/>
      <c r="B156" s="134" t="s">
        <v>309</v>
      </c>
      <c r="C156" s="134"/>
      <c r="D156" s="26"/>
      <c r="E156" s="26">
        <v>3</v>
      </c>
      <c r="F156" s="26">
        <v>2</v>
      </c>
      <c r="G156" s="26">
        <v>1</v>
      </c>
      <c r="H156" s="71">
        <f>SUM(H157:H161)</f>
        <v>3190379</v>
      </c>
      <c r="I156" s="71">
        <f>SUM(I157:I161)</f>
        <v>208006</v>
      </c>
    </row>
    <row r="157" spans="1:9" ht="39.75" customHeight="1">
      <c r="A157" s="26"/>
      <c r="B157" s="134" t="s">
        <v>310</v>
      </c>
      <c r="C157" s="134"/>
      <c r="D157" s="26"/>
      <c r="E157" s="26">
        <v>3</v>
      </c>
      <c r="F157" s="26">
        <v>2</v>
      </c>
      <c r="G157" s="26">
        <v>2</v>
      </c>
      <c r="H157" s="69"/>
      <c r="I157" s="69"/>
    </row>
    <row r="158" spans="1:9" ht="29.25" customHeight="1">
      <c r="A158" s="26"/>
      <c r="B158" s="134" t="s">
        <v>311</v>
      </c>
      <c r="C158" s="134"/>
      <c r="D158" s="26"/>
      <c r="E158" s="26">
        <v>3</v>
      </c>
      <c r="F158" s="26">
        <v>2</v>
      </c>
      <c r="G158" s="26">
        <v>3</v>
      </c>
      <c r="H158" s="69"/>
      <c r="I158" s="69"/>
    </row>
    <row r="159" spans="1:9" ht="28.5" customHeight="1">
      <c r="A159" s="26"/>
      <c r="B159" s="134" t="s">
        <v>312</v>
      </c>
      <c r="C159" s="134"/>
      <c r="D159" s="26"/>
      <c r="E159" s="26">
        <v>3</v>
      </c>
      <c r="F159" s="26">
        <v>2</v>
      </c>
      <c r="G159" s="26">
        <v>4</v>
      </c>
      <c r="H159" s="69">
        <v>3190379</v>
      </c>
      <c r="I159" s="69">
        <v>208006</v>
      </c>
    </row>
    <row r="160" spans="1:9" ht="28.5" customHeight="1">
      <c r="A160" s="26"/>
      <c r="B160" s="134" t="s">
        <v>313</v>
      </c>
      <c r="C160" s="134"/>
      <c r="D160" s="26"/>
      <c r="E160" s="26">
        <v>3</v>
      </c>
      <c r="F160" s="26">
        <v>2</v>
      </c>
      <c r="G160" s="26">
        <v>5</v>
      </c>
      <c r="H160" s="69"/>
      <c r="I160" s="69"/>
    </row>
    <row r="161" spans="1:9" ht="27.75" customHeight="1">
      <c r="A161" s="26"/>
      <c r="B161" s="134" t="s">
        <v>314</v>
      </c>
      <c r="C161" s="134"/>
      <c r="D161" s="26"/>
      <c r="E161" s="26">
        <v>3</v>
      </c>
      <c r="F161" s="26">
        <v>2</v>
      </c>
      <c r="G161" s="26">
        <v>6</v>
      </c>
      <c r="H161" s="69"/>
      <c r="I161" s="69"/>
    </row>
    <row r="162" spans="1:9" ht="29.25" customHeight="1">
      <c r="A162" s="26"/>
      <c r="B162" s="135" t="s">
        <v>63</v>
      </c>
      <c r="C162" s="135"/>
      <c r="D162" s="26"/>
      <c r="E162" s="26">
        <v>3</v>
      </c>
      <c r="F162" s="26">
        <v>2</v>
      </c>
      <c r="G162" s="26">
        <v>7</v>
      </c>
      <c r="H162" s="71"/>
      <c r="I162" s="69"/>
    </row>
    <row r="163" spans="1:9" ht="29.25" customHeight="1">
      <c r="A163" s="26"/>
      <c r="B163" s="135" t="s">
        <v>64</v>
      </c>
      <c r="C163" s="135"/>
      <c r="D163" s="26"/>
      <c r="E163" s="26">
        <v>3</v>
      </c>
      <c r="F163" s="26">
        <v>2</v>
      </c>
      <c r="G163" s="26">
        <v>8</v>
      </c>
      <c r="H163" s="71">
        <f>H156-H149</f>
        <v>3190379</v>
      </c>
      <c r="I163" s="71">
        <f>I156-I149</f>
        <v>208006</v>
      </c>
    </row>
    <row r="164" spans="1:9" ht="27.75" customHeight="1">
      <c r="A164" s="26" t="s">
        <v>315</v>
      </c>
      <c r="B164" s="134" t="s">
        <v>316</v>
      </c>
      <c r="C164" s="134"/>
      <c r="D164" s="26"/>
      <c r="E164" s="26">
        <v>3</v>
      </c>
      <c r="F164" s="26">
        <v>2</v>
      </c>
      <c r="G164" s="26">
        <v>9</v>
      </c>
      <c r="H164" s="69"/>
      <c r="I164" s="69"/>
    </row>
    <row r="165" spans="1:9" ht="33" customHeight="1">
      <c r="A165" s="26"/>
      <c r="B165" s="135" t="s">
        <v>65</v>
      </c>
      <c r="C165" s="135"/>
      <c r="D165" s="26"/>
      <c r="E165" s="26">
        <v>3</v>
      </c>
      <c r="F165" s="26">
        <v>3</v>
      </c>
      <c r="G165" s="26">
        <v>0</v>
      </c>
      <c r="H165" s="71"/>
      <c r="I165" s="69"/>
    </row>
    <row r="166" spans="1:9" ht="27.75" customHeight="1">
      <c r="A166" s="26"/>
      <c r="B166" s="135" t="s">
        <v>66</v>
      </c>
      <c r="C166" s="135"/>
      <c r="D166" s="26"/>
      <c r="E166" s="26">
        <v>3</v>
      </c>
      <c r="F166" s="26">
        <v>3</v>
      </c>
      <c r="G166" s="26">
        <v>1</v>
      </c>
      <c r="H166" s="71">
        <f>H163-H162-H164</f>
        <v>3190379</v>
      </c>
      <c r="I166" s="71">
        <f>I163-I162-I164</f>
        <v>208006</v>
      </c>
    </row>
    <row r="167" spans="1:9" ht="12.75">
      <c r="A167" s="30"/>
      <c r="B167" s="31"/>
      <c r="C167" s="31"/>
      <c r="D167" s="30"/>
      <c r="E167" s="30"/>
      <c r="F167" s="30"/>
      <c r="G167" s="30"/>
      <c r="H167" s="70"/>
      <c r="I167" s="70"/>
    </row>
    <row r="168" spans="1:9" ht="27.75" customHeight="1">
      <c r="A168" s="26"/>
      <c r="B168" s="135" t="s">
        <v>67</v>
      </c>
      <c r="C168" s="135"/>
      <c r="D168" s="26"/>
      <c r="E168" s="26">
        <v>3</v>
      </c>
      <c r="F168" s="26">
        <v>3</v>
      </c>
      <c r="G168" s="26">
        <v>2</v>
      </c>
      <c r="H168" s="71">
        <f>H144-H145+H165-H166</f>
        <v>49192626</v>
      </c>
      <c r="I168" s="71">
        <f>I144-I145+I165-I166</f>
        <v>412376</v>
      </c>
    </row>
    <row r="169" spans="1:9" ht="28.5" customHeight="1">
      <c r="A169" s="26"/>
      <c r="B169" s="135" t="s">
        <v>68</v>
      </c>
      <c r="C169" s="135"/>
      <c r="D169" s="26"/>
      <c r="E169" s="26">
        <v>3</v>
      </c>
      <c r="F169" s="26">
        <v>3</v>
      </c>
      <c r="G169" s="26">
        <v>3</v>
      </c>
      <c r="H169" s="71"/>
      <c r="I169" s="71"/>
    </row>
    <row r="170" spans="1:9" ht="12.75">
      <c r="A170" s="30"/>
      <c r="B170" s="31"/>
      <c r="C170" s="31"/>
      <c r="D170" s="30"/>
      <c r="E170" s="30"/>
      <c r="F170" s="30"/>
      <c r="G170" s="30"/>
      <c r="H170" s="70"/>
      <c r="I170" s="70"/>
    </row>
    <row r="171" spans="1:9" ht="27.75" customHeight="1">
      <c r="A171" s="26"/>
      <c r="B171" s="134" t="s">
        <v>317</v>
      </c>
      <c r="C171" s="134"/>
      <c r="D171" s="26"/>
      <c r="E171" s="26">
        <v>3</v>
      </c>
      <c r="F171" s="26">
        <v>3</v>
      </c>
      <c r="G171" s="26">
        <v>4</v>
      </c>
      <c r="H171" s="69">
        <f>H144-H145</f>
        <v>52383005</v>
      </c>
      <c r="I171" s="69">
        <f>I144-I145</f>
        <v>620382</v>
      </c>
    </row>
    <row r="172" spans="1:9" ht="12.75">
      <c r="A172" s="26"/>
      <c r="B172" s="134" t="s">
        <v>318</v>
      </c>
      <c r="C172" s="134"/>
      <c r="D172" s="26"/>
      <c r="E172" s="26">
        <v>3</v>
      </c>
      <c r="F172" s="26">
        <v>3</v>
      </c>
      <c r="G172" s="26">
        <v>5</v>
      </c>
      <c r="H172" s="69"/>
      <c r="I172" s="69"/>
    </row>
    <row r="173" spans="1:9" ht="18.75" customHeight="1">
      <c r="A173" s="26"/>
      <c r="B173" s="134" t="s">
        <v>319</v>
      </c>
      <c r="C173" s="134"/>
      <c r="D173" s="26"/>
      <c r="E173" s="26">
        <v>3</v>
      </c>
      <c r="F173" s="26">
        <v>3</v>
      </c>
      <c r="G173" s="26">
        <v>6</v>
      </c>
      <c r="H173" s="69"/>
      <c r="I173" s="69"/>
    </row>
    <row r="174" spans="1:9" ht="30.75" customHeight="1">
      <c r="A174" s="26"/>
      <c r="B174" s="134" t="s">
        <v>320</v>
      </c>
      <c r="C174" s="134"/>
      <c r="D174" s="26"/>
      <c r="E174" s="26">
        <v>3</v>
      </c>
      <c r="F174" s="26">
        <v>3</v>
      </c>
      <c r="G174" s="26">
        <v>7</v>
      </c>
      <c r="H174" s="69">
        <f>H168-H169</f>
        <v>49192626</v>
      </c>
      <c r="I174" s="69">
        <f>I168-I169</f>
        <v>412376</v>
      </c>
    </row>
    <row r="175" spans="1:9" ht="12.75">
      <c r="A175" s="26"/>
      <c r="B175" s="134" t="s">
        <v>318</v>
      </c>
      <c r="C175" s="134"/>
      <c r="D175" s="26"/>
      <c r="E175" s="26">
        <v>3</v>
      </c>
      <c r="F175" s="26">
        <v>3</v>
      </c>
      <c r="G175" s="26">
        <v>8</v>
      </c>
      <c r="H175" s="69">
        <f>H174-H176</f>
        <v>49192626</v>
      </c>
      <c r="I175" s="69">
        <f>I174-I176</f>
        <v>412376</v>
      </c>
    </row>
    <row r="176" spans="1:9" ht="12.75">
      <c r="A176" s="26"/>
      <c r="B176" s="134" t="s">
        <v>319</v>
      </c>
      <c r="C176" s="134"/>
      <c r="D176" s="26"/>
      <c r="E176" s="26">
        <v>3</v>
      </c>
      <c r="F176" s="26">
        <v>3</v>
      </c>
      <c r="G176" s="26">
        <v>9</v>
      </c>
      <c r="H176" s="69"/>
      <c r="I176" s="69"/>
    </row>
    <row r="177" spans="1:9" ht="12.75">
      <c r="A177" s="26"/>
      <c r="B177" s="134" t="s">
        <v>321</v>
      </c>
      <c r="C177" s="134"/>
      <c r="D177" s="26"/>
      <c r="E177" s="26">
        <v>3</v>
      </c>
      <c r="F177" s="26">
        <v>4</v>
      </c>
      <c r="G177" s="26">
        <v>0</v>
      </c>
      <c r="H177" s="69"/>
      <c r="I177" s="69"/>
    </row>
    <row r="178" spans="1:9" ht="12.75">
      <c r="A178" s="26"/>
      <c r="B178" s="134" t="s">
        <v>322</v>
      </c>
      <c r="C178" s="134"/>
      <c r="D178" s="26"/>
      <c r="E178" s="26">
        <v>3</v>
      </c>
      <c r="F178" s="26">
        <v>4</v>
      </c>
      <c r="G178" s="26">
        <v>1</v>
      </c>
      <c r="H178" s="69"/>
      <c r="I178" s="69"/>
    </row>
    <row r="179" spans="1:9" ht="12.75">
      <c r="A179" s="26"/>
      <c r="B179" s="134" t="s">
        <v>323</v>
      </c>
      <c r="C179" s="134"/>
      <c r="D179" s="26"/>
      <c r="E179" s="26">
        <v>3</v>
      </c>
      <c r="F179" s="26">
        <v>4</v>
      </c>
      <c r="G179" s="26">
        <v>2</v>
      </c>
      <c r="H179" s="69"/>
      <c r="I179" s="69"/>
    </row>
    <row r="180" spans="1:9" ht="12.75">
      <c r="A180" s="30"/>
      <c r="B180" s="31"/>
      <c r="C180" s="31"/>
      <c r="D180" s="30"/>
      <c r="E180" s="30"/>
      <c r="F180" s="30"/>
      <c r="G180" s="30"/>
      <c r="H180" s="70"/>
      <c r="I180" s="70"/>
    </row>
    <row r="181" spans="1:9" ht="12.75">
      <c r="A181" s="26"/>
      <c r="B181" s="134" t="s">
        <v>324</v>
      </c>
      <c r="C181" s="134"/>
      <c r="D181" s="26"/>
      <c r="E181" s="26"/>
      <c r="F181" s="26"/>
      <c r="G181" s="26"/>
      <c r="H181" s="69"/>
      <c r="I181" s="69"/>
    </row>
    <row r="182" spans="1:9" ht="14.25" customHeight="1">
      <c r="A182" s="26"/>
      <c r="B182" s="134" t="s">
        <v>325</v>
      </c>
      <c r="C182" s="134"/>
      <c r="D182" s="26"/>
      <c r="E182" s="26">
        <v>3</v>
      </c>
      <c r="F182" s="26">
        <v>4</v>
      </c>
      <c r="G182" s="26">
        <v>3</v>
      </c>
      <c r="H182" s="85">
        <v>4462</v>
      </c>
      <c r="I182" s="69">
        <v>4566</v>
      </c>
    </row>
    <row r="183" spans="1:9" ht="16.5" customHeight="1">
      <c r="A183" s="26"/>
      <c r="B183" s="134" t="s">
        <v>326</v>
      </c>
      <c r="C183" s="134"/>
      <c r="D183" s="26"/>
      <c r="E183" s="26">
        <v>3</v>
      </c>
      <c r="F183" s="26">
        <v>4</v>
      </c>
      <c r="G183" s="26">
        <v>4</v>
      </c>
      <c r="H183" s="85">
        <v>4441</v>
      </c>
      <c r="I183" s="85">
        <v>4529</v>
      </c>
    </row>
    <row r="186" spans="1:10" ht="12.75">
      <c r="A186" s="127" t="s">
        <v>650</v>
      </c>
      <c r="B186" s="127"/>
      <c r="D186" s="20"/>
      <c r="E186" s="20"/>
      <c r="F186" s="20"/>
      <c r="G186" s="20"/>
      <c r="H186" s="16"/>
      <c r="I186" s="82" t="s">
        <v>327</v>
      </c>
      <c r="J186" s="82"/>
    </row>
    <row r="187" spans="1:9" ht="12.75">
      <c r="A187" s="127" t="s">
        <v>671</v>
      </c>
      <c r="B187" s="127"/>
      <c r="D187" s="20"/>
      <c r="E187" s="20"/>
      <c r="F187" s="20"/>
      <c r="G187" s="20"/>
      <c r="H187" s="82" t="s">
        <v>328</v>
      </c>
      <c r="I187" s="16" t="s">
        <v>655</v>
      </c>
    </row>
    <row r="188" spans="8:9" ht="12.75">
      <c r="H188" s="16"/>
      <c r="I188" s="30"/>
    </row>
    <row r="189" spans="4:9" ht="12.75">
      <c r="D189" s="20"/>
      <c r="I189" s="70"/>
    </row>
  </sheetData>
  <sheetProtection/>
  <mergeCells count="204"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57:C57"/>
    <mergeCell ref="B58:C58"/>
    <mergeCell ref="B59:C59"/>
    <mergeCell ref="B60:C60"/>
    <mergeCell ref="B53:C53"/>
    <mergeCell ref="B54:C54"/>
    <mergeCell ref="B55:C55"/>
    <mergeCell ref="B56:C56"/>
    <mergeCell ref="B45:C45"/>
    <mergeCell ref="B46:C46"/>
    <mergeCell ref="B47:C47"/>
    <mergeCell ref="B48:C48"/>
    <mergeCell ref="B43:C43"/>
    <mergeCell ref="B44:C4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71:C71"/>
    <mergeCell ref="B65:C65"/>
    <mergeCell ref="B66:C66"/>
    <mergeCell ref="B67:C68"/>
    <mergeCell ref="D67:D68"/>
    <mergeCell ref="B63:C63"/>
    <mergeCell ref="B64:C64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B80:C80"/>
    <mergeCell ref="B81:C81"/>
    <mergeCell ref="B82:C82"/>
    <mergeCell ref="E78:E79"/>
    <mergeCell ref="F78:F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F124:F125"/>
    <mergeCell ref="G124:G125"/>
    <mergeCell ref="H124:H125"/>
    <mergeCell ref="B123:C123"/>
    <mergeCell ref="B113:C113"/>
    <mergeCell ref="B114:C114"/>
    <mergeCell ref="B121:C121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75:C175"/>
    <mergeCell ref="B176:C176"/>
    <mergeCell ref="B177:C177"/>
    <mergeCell ref="B169:C169"/>
    <mergeCell ref="B171:C171"/>
    <mergeCell ref="B172:C172"/>
    <mergeCell ref="B173:C17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G109" sqref="G109:I109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9.1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151</v>
      </c>
    </row>
    <row r="3" spans="1:10" ht="12.75">
      <c r="A3" s="18" t="s">
        <v>329</v>
      </c>
      <c r="B3" s="203" t="s">
        <v>651</v>
      </c>
      <c r="C3" s="203"/>
      <c r="D3" s="203"/>
      <c r="E3" s="203"/>
      <c r="F3" s="203"/>
      <c r="G3" s="203"/>
      <c r="H3" s="203"/>
      <c r="I3" s="203"/>
      <c r="J3" s="203"/>
    </row>
    <row r="4" spans="1:10" ht="12.75">
      <c r="A4" s="18" t="s">
        <v>174</v>
      </c>
      <c r="B4" s="203" t="s">
        <v>647</v>
      </c>
      <c r="C4" s="203"/>
      <c r="D4" s="203"/>
      <c r="E4" s="203"/>
      <c r="F4" s="203"/>
      <c r="G4" s="203"/>
      <c r="H4" s="203"/>
      <c r="I4" s="203"/>
      <c r="J4" s="203"/>
    </row>
    <row r="5" spans="1:10" ht="12.75">
      <c r="A5" s="18" t="s">
        <v>175</v>
      </c>
      <c r="B5" s="203" t="s">
        <v>654</v>
      </c>
      <c r="C5" s="203"/>
      <c r="D5" s="203"/>
      <c r="E5" s="203"/>
      <c r="F5" s="203"/>
      <c r="G5" s="203"/>
      <c r="H5" s="203"/>
      <c r="I5" s="203"/>
      <c r="J5" s="203"/>
    </row>
    <row r="6" spans="1:10" ht="12.75">
      <c r="A6" s="18" t="s">
        <v>176</v>
      </c>
      <c r="B6" s="157">
        <v>4200225150005</v>
      </c>
      <c r="C6" s="204"/>
      <c r="D6" s="204"/>
      <c r="E6" s="204"/>
      <c r="F6" s="204"/>
      <c r="G6" s="204"/>
      <c r="H6" s="204"/>
      <c r="I6" s="204"/>
      <c r="J6" s="205"/>
    </row>
    <row r="7" spans="1:10" ht="12.75">
      <c r="A7" s="18" t="s">
        <v>177</v>
      </c>
      <c r="B7" s="203" t="s">
        <v>653</v>
      </c>
      <c r="C7" s="203"/>
      <c r="D7" s="203"/>
      <c r="E7" s="203"/>
      <c r="F7" s="203"/>
      <c r="G7" s="203"/>
      <c r="H7" s="203"/>
      <c r="I7" s="203"/>
      <c r="J7" s="203"/>
    </row>
    <row r="8" spans="2:9" ht="12.75">
      <c r="B8" s="30"/>
      <c r="C8" s="30"/>
      <c r="D8" s="30"/>
      <c r="E8" s="30"/>
      <c r="F8" s="30"/>
      <c r="G8" s="30"/>
      <c r="H8" s="206"/>
      <c r="I8" s="206"/>
    </row>
    <row r="9" spans="2:9" ht="12.75">
      <c r="B9" s="30"/>
      <c r="C9" s="30"/>
      <c r="D9" s="30"/>
      <c r="E9" s="30"/>
      <c r="F9" s="30"/>
      <c r="G9" s="30"/>
      <c r="H9" s="206"/>
      <c r="I9" s="206"/>
    </row>
    <row r="11" spans="1:10" ht="14.25" thickBot="1">
      <c r="A11" s="207" t="s">
        <v>661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ht="12.75" customHeight="1" thickTop="1">
      <c r="A12" s="32"/>
      <c r="B12" s="32"/>
      <c r="C12" s="218" t="s">
        <v>672</v>
      </c>
      <c r="D12" s="219"/>
      <c r="E12" s="219"/>
      <c r="F12" s="219"/>
      <c r="G12" s="219"/>
      <c r="H12" s="219"/>
      <c r="I12" s="32"/>
      <c r="J12" s="32"/>
    </row>
    <row r="13" ht="12.75">
      <c r="J13" s="16" t="s">
        <v>331</v>
      </c>
    </row>
    <row r="14" spans="1:10" ht="12.75" customHeight="1">
      <c r="A14" s="130" t="s">
        <v>115</v>
      </c>
      <c r="B14" s="165" t="s">
        <v>178</v>
      </c>
      <c r="C14" s="130" t="s">
        <v>179</v>
      </c>
      <c r="D14" s="172" t="s">
        <v>164</v>
      </c>
      <c r="E14" s="222"/>
      <c r="F14" s="223"/>
      <c r="G14" s="172" t="s">
        <v>332</v>
      </c>
      <c r="H14" s="172"/>
      <c r="I14" s="172"/>
      <c r="J14" s="33" t="s">
        <v>332</v>
      </c>
    </row>
    <row r="15" spans="1:10" ht="12.75" customHeight="1">
      <c r="A15" s="131"/>
      <c r="B15" s="167"/>
      <c r="C15" s="220"/>
      <c r="D15" s="179" t="s">
        <v>181</v>
      </c>
      <c r="E15" s="201"/>
      <c r="F15" s="202"/>
      <c r="G15" s="179" t="s">
        <v>333</v>
      </c>
      <c r="H15" s="179"/>
      <c r="I15" s="179"/>
      <c r="J15" s="34" t="s">
        <v>334</v>
      </c>
    </row>
    <row r="16" spans="1:10" ht="12.75">
      <c r="A16" s="210"/>
      <c r="B16" s="167"/>
      <c r="C16" s="220"/>
      <c r="D16" s="152"/>
      <c r="E16" s="201"/>
      <c r="F16" s="202"/>
      <c r="G16" s="152"/>
      <c r="H16" s="152"/>
      <c r="I16" s="152"/>
      <c r="J16" s="34" t="s">
        <v>335</v>
      </c>
    </row>
    <row r="17" spans="1:10" ht="12.75">
      <c r="A17" s="210"/>
      <c r="B17" s="167"/>
      <c r="C17" s="220"/>
      <c r="D17" s="152"/>
      <c r="E17" s="201"/>
      <c r="F17" s="202"/>
      <c r="G17" s="155"/>
      <c r="H17" s="155"/>
      <c r="I17" s="155"/>
      <c r="J17" s="35"/>
    </row>
    <row r="18" spans="1:10" ht="25.5">
      <c r="A18" s="211"/>
      <c r="B18" s="169"/>
      <c r="C18" s="221"/>
      <c r="D18" s="155"/>
      <c r="E18" s="208"/>
      <c r="F18" s="209"/>
      <c r="G18" s="36" t="s">
        <v>336</v>
      </c>
      <c r="H18" s="25" t="s">
        <v>337</v>
      </c>
      <c r="I18" s="25" t="s">
        <v>338</v>
      </c>
      <c r="J18" s="23"/>
    </row>
    <row r="19" spans="1:10" ht="12.75">
      <c r="A19" s="26"/>
      <c r="B19" s="25">
        <v>2</v>
      </c>
      <c r="C19" s="25">
        <v>3</v>
      </c>
      <c r="D19" s="162">
        <v>4</v>
      </c>
      <c r="E19" s="162"/>
      <c r="F19" s="162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152</v>
      </c>
      <c r="C20" s="26"/>
      <c r="D20" s="146"/>
      <c r="E20" s="146"/>
      <c r="F20" s="146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1">
        <f>G22+G28+G34+G35+G40+G41+G50+G53</f>
        <v>8239418911</v>
      </c>
      <c r="H21" s="71">
        <f>H22+H28+H34+H35+H40+H41+H50+H53</f>
        <v>5423869273</v>
      </c>
      <c r="I21" s="71">
        <f>I22+I28+I34+I35+I40+I41+I50+I53</f>
        <v>2815549638</v>
      </c>
      <c r="J21" s="71">
        <f>J22+J28+J34+J35+J40+J41+J50+J53</f>
        <v>3046958474</v>
      </c>
    </row>
    <row r="22" spans="1:10" ht="12.75" customHeight="1">
      <c r="A22" s="37" t="s">
        <v>339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1">
        <f>SUM(G23:G27)</f>
        <v>41337143</v>
      </c>
      <c r="H22" s="71">
        <f>SUM(H23:H27)</f>
        <v>25569842</v>
      </c>
      <c r="I22" s="71">
        <f aca="true" t="shared" si="0" ref="I22:I86">G22-H22</f>
        <v>15767301</v>
      </c>
      <c r="J22" s="71">
        <f>SUM(J23:J27)</f>
        <v>18584436</v>
      </c>
    </row>
    <row r="23" spans="1:10" ht="12.75" customHeight="1">
      <c r="A23" s="37" t="s">
        <v>340</v>
      </c>
      <c r="B23" s="28" t="s">
        <v>341</v>
      </c>
      <c r="C23" s="26"/>
      <c r="D23" s="26">
        <v>0</v>
      </c>
      <c r="E23" s="26">
        <v>0</v>
      </c>
      <c r="F23" s="26">
        <v>3</v>
      </c>
      <c r="G23" s="69"/>
      <c r="H23" s="69"/>
      <c r="I23" s="79">
        <f t="shared" si="0"/>
        <v>0</v>
      </c>
      <c r="J23" s="69">
        <v>0</v>
      </c>
    </row>
    <row r="24" spans="1:10" ht="12.75" customHeight="1">
      <c r="A24" s="37" t="s">
        <v>342</v>
      </c>
      <c r="B24" s="28" t="s">
        <v>343</v>
      </c>
      <c r="C24" s="26"/>
      <c r="D24" s="26">
        <v>0</v>
      </c>
      <c r="E24" s="26">
        <v>0</v>
      </c>
      <c r="F24" s="26">
        <v>4</v>
      </c>
      <c r="G24" s="69">
        <v>26878334</v>
      </c>
      <c r="H24" s="69">
        <v>19642546</v>
      </c>
      <c r="I24" s="79">
        <f t="shared" si="0"/>
        <v>7235788</v>
      </c>
      <c r="J24" s="69">
        <v>9057256</v>
      </c>
    </row>
    <row r="25" spans="1:10" ht="12.75" customHeight="1">
      <c r="A25" s="37" t="s">
        <v>344</v>
      </c>
      <c r="B25" s="28" t="s">
        <v>345</v>
      </c>
      <c r="C25" s="26"/>
      <c r="D25" s="26">
        <v>0</v>
      </c>
      <c r="E25" s="26">
        <v>0</v>
      </c>
      <c r="F25" s="26">
        <v>5</v>
      </c>
      <c r="G25" s="69"/>
      <c r="H25" s="69"/>
      <c r="I25" s="79">
        <f t="shared" si="0"/>
        <v>0</v>
      </c>
      <c r="J25" s="69">
        <v>0</v>
      </c>
    </row>
    <row r="26" spans="1:10" ht="12.75" customHeight="1">
      <c r="A26" s="26" t="s">
        <v>346</v>
      </c>
      <c r="B26" s="28" t="s">
        <v>347</v>
      </c>
      <c r="C26" s="26"/>
      <c r="D26" s="26">
        <v>0</v>
      </c>
      <c r="E26" s="26">
        <v>0</v>
      </c>
      <c r="F26" s="26">
        <v>6</v>
      </c>
      <c r="G26" s="69">
        <v>12152860</v>
      </c>
      <c r="H26" s="69">
        <v>5927296</v>
      </c>
      <c r="I26" s="79">
        <f t="shared" si="0"/>
        <v>6225564</v>
      </c>
      <c r="J26" s="69">
        <v>7277373</v>
      </c>
    </row>
    <row r="27" spans="1:10" ht="12.75" customHeight="1">
      <c r="A27" s="26" t="s">
        <v>348</v>
      </c>
      <c r="B27" s="28" t="s">
        <v>349</v>
      </c>
      <c r="C27" s="26"/>
      <c r="D27" s="26">
        <v>0</v>
      </c>
      <c r="E27" s="26">
        <v>0</v>
      </c>
      <c r="F27" s="26">
        <v>7</v>
      </c>
      <c r="G27" s="69">
        <v>2305949</v>
      </c>
      <c r="H27" s="69"/>
      <c r="I27" s="79">
        <f t="shared" si="0"/>
        <v>2305949</v>
      </c>
      <c r="J27" s="69">
        <v>2249807</v>
      </c>
    </row>
    <row r="28" spans="1:10" ht="12.75" customHeight="1">
      <c r="A28" s="37" t="s">
        <v>350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1">
        <f>SUM(G29:G33)</f>
        <v>7754080675</v>
      </c>
      <c r="H28" s="71">
        <f>SUM(H29:H33)</f>
        <v>5397312230</v>
      </c>
      <c r="I28" s="71">
        <f t="shared" si="0"/>
        <v>2356768445</v>
      </c>
      <c r="J28" s="71">
        <f>SUM(J29:J33)</f>
        <v>2444032260</v>
      </c>
    </row>
    <row r="29" spans="1:10" ht="12.75" customHeight="1">
      <c r="A29" s="37" t="s">
        <v>351</v>
      </c>
      <c r="B29" s="28" t="s">
        <v>352</v>
      </c>
      <c r="C29" s="26"/>
      <c r="D29" s="26">
        <v>0</v>
      </c>
      <c r="E29" s="26">
        <v>0</v>
      </c>
      <c r="F29" s="26">
        <v>9</v>
      </c>
      <c r="G29" s="69">
        <v>88320295</v>
      </c>
      <c r="H29" s="69"/>
      <c r="I29" s="79">
        <f t="shared" si="0"/>
        <v>88320295</v>
      </c>
      <c r="J29" s="69">
        <v>87530762</v>
      </c>
    </row>
    <row r="30" spans="1:10" ht="12.75" customHeight="1">
      <c r="A30" s="37" t="s">
        <v>353</v>
      </c>
      <c r="B30" s="28" t="s">
        <v>354</v>
      </c>
      <c r="C30" s="26"/>
      <c r="D30" s="26">
        <v>0</v>
      </c>
      <c r="E30" s="26">
        <v>1</v>
      </c>
      <c r="F30" s="26">
        <v>0</v>
      </c>
      <c r="G30" s="69">
        <v>4193492348</v>
      </c>
      <c r="H30" s="69">
        <v>2751201853</v>
      </c>
      <c r="I30" s="79">
        <f t="shared" si="0"/>
        <v>1442290495</v>
      </c>
      <c r="J30" s="69">
        <v>1486452861</v>
      </c>
    </row>
    <row r="31" spans="1:10" ht="12.75" customHeight="1">
      <c r="A31" s="26" t="s">
        <v>355</v>
      </c>
      <c r="B31" s="28" t="s">
        <v>356</v>
      </c>
      <c r="C31" s="26"/>
      <c r="D31" s="26">
        <v>0</v>
      </c>
      <c r="E31" s="26">
        <v>1</v>
      </c>
      <c r="F31" s="26">
        <v>1</v>
      </c>
      <c r="G31" s="69">
        <v>3365330351</v>
      </c>
      <c r="H31" s="69">
        <v>2645305233</v>
      </c>
      <c r="I31" s="79">
        <f t="shared" si="0"/>
        <v>720025118</v>
      </c>
      <c r="J31" s="69">
        <v>774416697</v>
      </c>
    </row>
    <row r="32" spans="1:10" ht="12.75" customHeight="1">
      <c r="A32" s="37" t="s">
        <v>357</v>
      </c>
      <c r="B32" s="28" t="s">
        <v>358</v>
      </c>
      <c r="C32" s="26"/>
      <c r="D32" s="26">
        <v>0</v>
      </c>
      <c r="E32" s="26">
        <v>1</v>
      </c>
      <c r="F32" s="26">
        <v>2</v>
      </c>
      <c r="G32" s="69">
        <v>1060643</v>
      </c>
      <c r="H32" s="69">
        <v>805144</v>
      </c>
      <c r="I32" s="79">
        <f t="shared" si="0"/>
        <v>255499</v>
      </c>
      <c r="J32" s="69">
        <v>247083</v>
      </c>
    </row>
    <row r="33" spans="1:10" ht="15.75" customHeight="1">
      <c r="A33" s="26" t="s">
        <v>359</v>
      </c>
      <c r="B33" s="28" t="s">
        <v>360</v>
      </c>
      <c r="C33" s="26"/>
      <c r="D33" s="26">
        <v>0</v>
      </c>
      <c r="E33" s="26">
        <v>1</v>
      </c>
      <c r="F33" s="26">
        <v>3</v>
      </c>
      <c r="G33" s="69">
        <v>105877038</v>
      </c>
      <c r="H33" s="69"/>
      <c r="I33" s="79">
        <f t="shared" si="0"/>
        <v>105877038</v>
      </c>
      <c r="J33" s="69">
        <v>95384857</v>
      </c>
    </row>
    <row r="34" spans="1:10" ht="12.75" customHeight="1">
      <c r="A34" s="37" t="s">
        <v>361</v>
      </c>
      <c r="B34" s="27" t="s">
        <v>362</v>
      </c>
      <c r="C34" s="26"/>
      <c r="D34" s="26">
        <v>0</v>
      </c>
      <c r="E34" s="26">
        <v>1</v>
      </c>
      <c r="F34" s="26">
        <v>4</v>
      </c>
      <c r="G34" s="69"/>
      <c r="H34" s="69"/>
      <c r="I34" s="71">
        <f t="shared" si="0"/>
        <v>0</v>
      </c>
      <c r="J34" s="71">
        <v>0</v>
      </c>
    </row>
    <row r="35" spans="1:10" ht="12.75" customHeight="1">
      <c r="A35" s="37" t="s">
        <v>363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1">
        <f>SUM(G36:G39)</f>
        <v>49504</v>
      </c>
      <c r="H35" s="71">
        <f>SUM(H36:H39)</f>
        <v>0</v>
      </c>
      <c r="I35" s="71">
        <f t="shared" si="0"/>
        <v>49504</v>
      </c>
      <c r="J35" s="71">
        <f>SUM(J36:J39)</f>
        <v>49504</v>
      </c>
    </row>
    <row r="36" spans="1:10" ht="12.75">
      <c r="A36" s="37" t="s">
        <v>364</v>
      </c>
      <c r="B36" s="28" t="s">
        <v>365</v>
      </c>
      <c r="C36" s="26"/>
      <c r="D36" s="26">
        <v>0</v>
      </c>
      <c r="E36" s="26">
        <v>1</v>
      </c>
      <c r="F36" s="26">
        <v>6</v>
      </c>
      <c r="G36" s="69">
        <v>49504</v>
      </c>
      <c r="H36" s="69"/>
      <c r="I36" s="69">
        <f t="shared" si="0"/>
        <v>49504</v>
      </c>
      <c r="J36" s="69">
        <v>49504</v>
      </c>
    </row>
    <row r="37" spans="1:10" ht="12.75" customHeight="1">
      <c r="A37" s="37" t="s">
        <v>366</v>
      </c>
      <c r="B37" s="28" t="s">
        <v>367</v>
      </c>
      <c r="C37" s="26"/>
      <c r="D37" s="26">
        <v>0</v>
      </c>
      <c r="E37" s="26">
        <v>1</v>
      </c>
      <c r="F37" s="26">
        <v>7</v>
      </c>
      <c r="G37" s="69"/>
      <c r="H37" s="69"/>
      <c r="I37" s="69">
        <f t="shared" si="0"/>
        <v>0</v>
      </c>
      <c r="J37" s="69">
        <v>0</v>
      </c>
    </row>
    <row r="38" spans="1:10" ht="12.75">
      <c r="A38" s="37" t="s">
        <v>368</v>
      </c>
      <c r="B38" s="28" t="s">
        <v>369</v>
      </c>
      <c r="C38" s="26"/>
      <c r="D38" s="26">
        <v>0</v>
      </c>
      <c r="E38" s="26">
        <v>1</v>
      </c>
      <c r="F38" s="26">
        <v>8</v>
      </c>
      <c r="G38" s="69"/>
      <c r="H38" s="69"/>
      <c r="I38" s="69">
        <f t="shared" si="0"/>
        <v>0</v>
      </c>
      <c r="J38" s="69">
        <v>0</v>
      </c>
    </row>
    <row r="39" spans="1:10" ht="12.75" customHeight="1">
      <c r="A39" s="26" t="s">
        <v>370</v>
      </c>
      <c r="B39" s="28" t="s">
        <v>371</v>
      </c>
      <c r="C39" s="26"/>
      <c r="D39" s="26">
        <v>0</v>
      </c>
      <c r="E39" s="26">
        <v>1</v>
      </c>
      <c r="F39" s="26">
        <v>9</v>
      </c>
      <c r="G39" s="69"/>
      <c r="H39" s="69"/>
      <c r="I39" s="69">
        <f t="shared" si="0"/>
        <v>0</v>
      </c>
      <c r="J39" s="69">
        <v>0</v>
      </c>
    </row>
    <row r="40" spans="1:10" ht="12.75" customHeight="1">
      <c r="A40" s="37" t="s">
        <v>372</v>
      </c>
      <c r="B40" s="27" t="s">
        <v>373</v>
      </c>
      <c r="C40" s="26"/>
      <c r="D40" s="26">
        <v>0</v>
      </c>
      <c r="E40" s="26">
        <v>2</v>
      </c>
      <c r="F40" s="26">
        <v>0</v>
      </c>
      <c r="G40" s="71">
        <v>1147279</v>
      </c>
      <c r="H40" s="71">
        <v>834645</v>
      </c>
      <c r="I40" s="71">
        <f t="shared" si="0"/>
        <v>312634</v>
      </c>
      <c r="J40" s="71">
        <v>513225</v>
      </c>
    </row>
    <row r="41" spans="1:10" ht="12.75" customHeight="1">
      <c r="A41" s="37" t="s">
        <v>374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1">
        <f>SUM(G42:G49)</f>
        <v>430749035</v>
      </c>
      <c r="H41" s="71">
        <f>SUM(H42:H49)</f>
        <v>0</v>
      </c>
      <c r="I41" s="71">
        <f t="shared" si="0"/>
        <v>430749035</v>
      </c>
      <c r="J41" s="71">
        <f>SUM(J42:J49)</f>
        <v>574204238</v>
      </c>
    </row>
    <row r="42" spans="1:10" ht="12.75" customHeight="1">
      <c r="A42" s="37" t="s">
        <v>375</v>
      </c>
      <c r="B42" s="28" t="s">
        <v>376</v>
      </c>
      <c r="C42" s="26"/>
      <c r="D42" s="26">
        <v>0</v>
      </c>
      <c r="E42" s="26">
        <v>2</v>
      </c>
      <c r="F42" s="26">
        <v>2</v>
      </c>
      <c r="G42" s="69">
        <v>380451825</v>
      </c>
      <c r="H42" s="69"/>
      <c r="I42" s="79">
        <f t="shared" si="0"/>
        <v>380451825</v>
      </c>
      <c r="J42" s="69">
        <v>366893176</v>
      </c>
    </row>
    <row r="43" spans="1:10" ht="12.75" customHeight="1">
      <c r="A43" s="37" t="s">
        <v>377</v>
      </c>
      <c r="B43" s="28" t="s">
        <v>378</v>
      </c>
      <c r="C43" s="26"/>
      <c r="D43" s="26">
        <v>0</v>
      </c>
      <c r="E43" s="26">
        <v>2</v>
      </c>
      <c r="F43" s="26">
        <v>3</v>
      </c>
      <c r="G43" s="69">
        <v>1950186</v>
      </c>
      <c r="H43" s="69"/>
      <c r="I43" s="79">
        <f t="shared" si="0"/>
        <v>1950186</v>
      </c>
      <c r="J43" s="69">
        <v>1950186</v>
      </c>
    </row>
    <row r="44" spans="1:10" ht="12.75" customHeight="1">
      <c r="A44" s="37" t="s">
        <v>379</v>
      </c>
      <c r="B44" s="28" t="s">
        <v>380</v>
      </c>
      <c r="C44" s="26"/>
      <c r="D44" s="26">
        <v>0</v>
      </c>
      <c r="E44" s="26">
        <v>2</v>
      </c>
      <c r="F44" s="26">
        <v>4</v>
      </c>
      <c r="G44" s="69">
        <v>4727324</v>
      </c>
      <c r="H44" s="69"/>
      <c r="I44" s="79">
        <f t="shared" si="0"/>
        <v>4727324</v>
      </c>
      <c r="J44" s="69">
        <v>10743956</v>
      </c>
    </row>
    <row r="45" spans="1:10" ht="12.75" customHeight="1">
      <c r="A45" s="37" t="s">
        <v>381</v>
      </c>
      <c r="B45" s="28" t="s">
        <v>382</v>
      </c>
      <c r="C45" s="26"/>
      <c r="D45" s="26">
        <v>0</v>
      </c>
      <c r="E45" s="26">
        <v>2</v>
      </c>
      <c r="F45" s="26">
        <v>5</v>
      </c>
      <c r="G45" s="69">
        <v>577869</v>
      </c>
      <c r="H45" s="69"/>
      <c r="I45" s="79">
        <f t="shared" si="0"/>
        <v>577869</v>
      </c>
      <c r="J45" s="69">
        <v>960269</v>
      </c>
    </row>
    <row r="46" spans="1:10" ht="12.75" customHeight="1">
      <c r="A46" s="37" t="s">
        <v>383</v>
      </c>
      <c r="B46" s="28" t="s">
        <v>384</v>
      </c>
      <c r="C46" s="26"/>
      <c r="D46" s="26">
        <v>0</v>
      </c>
      <c r="E46" s="26">
        <v>2</v>
      </c>
      <c r="F46" s="26">
        <v>6</v>
      </c>
      <c r="G46" s="69"/>
      <c r="H46" s="69"/>
      <c r="I46" s="79">
        <f t="shared" si="0"/>
        <v>0</v>
      </c>
      <c r="J46" s="69">
        <v>0</v>
      </c>
    </row>
    <row r="47" spans="1:10" ht="12.75" customHeight="1">
      <c r="A47" s="37" t="s">
        <v>385</v>
      </c>
      <c r="B47" s="28" t="s">
        <v>386</v>
      </c>
      <c r="C47" s="26"/>
      <c r="D47" s="26">
        <v>0</v>
      </c>
      <c r="E47" s="26">
        <v>2</v>
      </c>
      <c r="F47" s="26">
        <v>7</v>
      </c>
      <c r="G47" s="69">
        <v>12571</v>
      </c>
      <c r="H47" s="69"/>
      <c r="I47" s="79">
        <f t="shared" si="0"/>
        <v>12571</v>
      </c>
      <c r="J47" s="69">
        <v>12571</v>
      </c>
    </row>
    <row r="48" spans="1:10" ht="12.75" customHeight="1">
      <c r="A48" s="37" t="s">
        <v>387</v>
      </c>
      <c r="B48" s="28" t="s">
        <v>388</v>
      </c>
      <c r="C48" s="26"/>
      <c r="D48" s="26">
        <v>0</v>
      </c>
      <c r="E48" s="26">
        <v>2</v>
      </c>
      <c r="F48" s="26">
        <v>8</v>
      </c>
      <c r="G48" s="69"/>
      <c r="H48" s="69"/>
      <c r="I48" s="79">
        <f t="shared" si="0"/>
        <v>0</v>
      </c>
      <c r="J48" s="69">
        <v>0</v>
      </c>
    </row>
    <row r="49" spans="1:10" ht="12.75" customHeight="1">
      <c r="A49" s="37" t="s">
        <v>389</v>
      </c>
      <c r="B49" s="28" t="s">
        <v>390</v>
      </c>
      <c r="C49" s="26"/>
      <c r="D49" s="26">
        <v>0</v>
      </c>
      <c r="E49" s="26">
        <v>2</v>
      </c>
      <c r="F49" s="26">
        <v>9</v>
      </c>
      <c r="G49" s="69">
        <v>43029260</v>
      </c>
      <c r="H49" s="69"/>
      <c r="I49" s="79">
        <f t="shared" si="0"/>
        <v>43029260</v>
      </c>
      <c r="J49" s="69">
        <v>193644080</v>
      </c>
    </row>
    <row r="50" spans="1:10" ht="12.75" customHeight="1">
      <c r="A50" s="37" t="s">
        <v>391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1">
        <f>SUM(G51:G52)</f>
        <v>11027744</v>
      </c>
      <c r="H50" s="71">
        <f>SUM(H51:H52)</f>
        <v>152556</v>
      </c>
      <c r="I50" s="71">
        <f>SUM(I51:I52)</f>
        <v>10875188</v>
      </c>
      <c r="J50" s="71">
        <f>SUM(J51:J52)</f>
        <v>8590198</v>
      </c>
    </row>
    <row r="51" spans="1:10" ht="12.75" customHeight="1">
      <c r="A51" s="37" t="s">
        <v>392</v>
      </c>
      <c r="B51" s="28" t="s">
        <v>393</v>
      </c>
      <c r="C51" s="26"/>
      <c r="D51" s="26">
        <v>0</v>
      </c>
      <c r="E51" s="26">
        <v>3</v>
      </c>
      <c r="F51" s="26">
        <v>1</v>
      </c>
      <c r="G51" s="69"/>
      <c r="H51" s="69"/>
      <c r="I51" s="69">
        <f>G51-H51</f>
        <v>0</v>
      </c>
      <c r="J51" s="69">
        <v>0</v>
      </c>
    </row>
    <row r="52" spans="1:10" ht="12.75" customHeight="1">
      <c r="A52" s="26" t="s">
        <v>394</v>
      </c>
      <c r="B52" s="28" t="s">
        <v>395</v>
      </c>
      <c r="C52" s="26"/>
      <c r="D52" s="26">
        <v>0</v>
      </c>
      <c r="E52" s="26">
        <v>3</v>
      </c>
      <c r="F52" s="26">
        <v>2</v>
      </c>
      <c r="G52" s="79">
        <v>11027744</v>
      </c>
      <c r="H52" s="79">
        <v>152556</v>
      </c>
      <c r="I52" s="69">
        <f>G52-H52</f>
        <v>10875188</v>
      </c>
      <c r="J52" s="79">
        <v>8590198</v>
      </c>
    </row>
    <row r="53" spans="1:10" ht="12.75" customHeight="1">
      <c r="A53" s="26" t="s">
        <v>396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1">
        <v>1027531</v>
      </c>
      <c r="H53" s="71"/>
      <c r="I53" s="71">
        <f t="shared" si="0"/>
        <v>1027531</v>
      </c>
      <c r="J53" s="71">
        <v>984613</v>
      </c>
    </row>
    <row r="54" spans="1:10" ht="12.75" customHeight="1">
      <c r="A54" s="37" t="s">
        <v>397</v>
      </c>
      <c r="B54" s="27" t="s">
        <v>398</v>
      </c>
      <c r="C54" s="26"/>
      <c r="D54" s="26">
        <v>0</v>
      </c>
      <c r="E54" s="26">
        <v>3</v>
      </c>
      <c r="F54" s="26">
        <v>4</v>
      </c>
      <c r="G54" s="69"/>
      <c r="H54" s="69"/>
      <c r="I54" s="71">
        <f t="shared" si="0"/>
        <v>0</v>
      </c>
      <c r="J54" s="71">
        <v>0</v>
      </c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1">
        <f>G56+G63</f>
        <v>636209344</v>
      </c>
      <c r="H55" s="71">
        <f>H56+H63</f>
        <v>79727072</v>
      </c>
      <c r="I55" s="71">
        <f>G55-H55</f>
        <v>556482272</v>
      </c>
      <c r="J55" s="71">
        <f>J56+J63</f>
        <v>326986362</v>
      </c>
    </row>
    <row r="56" spans="1:10" ht="12.75" customHeight="1">
      <c r="A56" s="26" t="s">
        <v>399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1">
        <f>SUM(G57:G62)</f>
        <v>185996466</v>
      </c>
      <c r="H56" s="71">
        <f>SUM(H57:H62)</f>
        <v>33052203</v>
      </c>
      <c r="I56" s="71">
        <f t="shared" si="0"/>
        <v>152944263</v>
      </c>
      <c r="J56" s="71">
        <f>SUM(J57:J62)</f>
        <v>124404366</v>
      </c>
    </row>
    <row r="57" spans="1:10" ht="12.75" customHeight="1">
      <c r="A57" s="26">
        <v>10</v>
      </c>
      <c r="B57" s="28" t="s">
        <v>400</v>
      </c>
      <c r="C57" s="26"/>
      <c r="D57" s="26">
        <v>0</v>
      </c>
      <c r="E57" s="26">
        <v>3</v>
      </c>
      <c r="F57" s="26">
        <v>7</v>
      </c>
      <c r="G57" s="69">
        <v>96100859</v>
      </c>
      <c r="H57" s="69">
        <v>33052203</v>
      </c>
      <c r="I57" s="79">
        <f t="shared" si="0"/>
        <v>63048656</v>
      </c>
      <c r="J57" s="69">
        <v>51428102</v>
      </c>
    </row>
    <row r="58" spans="1:10" ht="12.75" customHeight="1">
      <c r="A58" s="26">
        <v>11</v>
      </c>
      <c r="B58" s="28" t="s">
        <v>401</v>
      </c>
      <c r="C58" s="26"/>
      <c r="D58" s="26">
        <v>0</v>
      </c>
      <c r="E58" s="26">
        <v>3</v>
      </c>
      <c r="F58" s="26">
        <v>8</v>
      </c>
      <c r="G58" s="69"/>
      <c r="H58" s="69"/>
      <c r="I58" s="79">
        <f t="shared" si="0"/>
        <v>0</v>
      </c>
      <c r="J58" s="69">
        <v>0</v>
      </c>
    </row>
    <row r="59" spans="1:10" ht="12.75" customHeight="1">
      <c r="A59" s="26">
        <v>12</v>
      </c>
      <c r="B59" s="28" t="s">
        <v>402</v>
      </c>
      <c r="C59" s="26"/>
      <c r="D59" s="26">
        <v>0</v>
      </c>
      <c r="E59" s="26">
        <v>3</v>
      </c>
      <c r="F59" s="26">
        <v>9</v>
      </c>
      <c r="G59" s="69"/>
      <c r="H59" s="69"/>
      <c r="I59" s="79">
        <f t="shared" si="0"/>
        <v>0</v>
      </c>
      <c r="J59" s="69">
        <v>0</v>
      </c>
    </row>
    <row r="60" spans="1:10" ht="12.75">
      <c r="A60" s="26">
        <v>13</v>
      </c>
      <c r="B60" s="28" t="s">
        <v>403</v>
      </c>
      <c r="C60" s="26"/>
      <c r="D60" s="26">
        <v>0</v>
      </c>
      <c r="E60" s="26">
        <v>4</v>
      </c>
      <c r="F60" s="26">
        <v>0</v>
      </c>
      <c r="G60" s="69">
        <v>5786</v>
      </c>
      <c r="H60" s="69"/>
      <c r="I60" s="79">
        <f t="shared" si="0"/>
        <v>5786</v>
      </c>
      <c r="J60" s="69">
        <v>1254</v>
      </c>
    </row>
    <row r="61" spans="1:10" ht="12.75" customHeight="1">
      <c r="A61" s="26">
        <v>14</v>
      </c>
      <c r="B61" s="28" t="s">
        <v>404</v>
      </c>
      <c r="C61" s="26"/>
      <c r="D61" s="26">
        <v>0</v>
      </c>
      <c r="E61" s="26">
        <v>4</v>
      </c>
      <c r="F61" s="26">
        <v>1</v>
      </c>
      <c r="G61" s="69"/>
      <c r="H61" s="69"/>
      <c r="I61" s="79">
        <f t="shared" si="0"/>
        <v>0</v>
      </c>
      <c r="J61" s="69">
        <v>0</v>
      </c>
    </row>
    <row r="62" spans="1:10" ht="12.75">
      <c r="A62" s="26">
        <v>15</v>
      </c>
      <c r="B62" s="28" t="s">
        <v>405</v>
      </c>
      <c r="C62" s="26"/>
      <c r="D62" s="26">
        <v>0</v>
      </c>
      <c r="E62" s="26">
        <v>4</v>
      </c>
      <c r="F62" s="26">
        <v>2</v>
      </c>
      <c r="G62" s="69">
        <v>89889821</v>
      </c>
      <c r="H62" s="69"/>
      <c r="I62" s="79">
        <f t="shared" si="0"/>
        <v>89889821</v>
      </c>
      <c r="J62" s="69">
        <v>72975010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1">
        <f>G64+G67+G73+G81+G82</f>
        <v>450212878</v>
      </c>
      <c r="H63" s="71">
        <f>H64+H67+H73+H81+H82</f>
        <v>46674869</v>
      </c>
      <c r="I63" s="71">
        <f t="shared" si="0"/>
        <v>403538009</v>
      </c>
      <c r="J63" s="71">
        <f>J64+J67+J73+J81+J82</f>
        <v>202581996</v>
      </c>
    </row>
    <row r="64" spans="1:10" ht="12.75" customHeight="1">
      <c r="A64" s="26">
        <v>20</v>
      </c>
      <c r="B64" s="28" t="s">
        <v>406</v>
      </c>
      <c r="C64" s="26"/>
      <c r="D64" s="26">
        <v>0</v>
      </c>
      <c r="E64" s="26">
        <v>4</v>
      </c>
      <c r="F64" s="26">
        <v>4</v>
      </c>
      <c r="G64" s="69">
        <f>G65+G66</f>
        <v>102850394</v>
      </c>
      <c r="H64" s="69">
        <f>H65+H66</f>
        <v>0</v>
      </c>
      <c r="I64" s="69">
        <f t="shared" si="0"/>
        <v>102850394</v>
      </c>
      <c r="J64" s="69">
        <f>J65+J66</f>
        <v>57672938</v>
      </c>
    </row>
    <row r="65" spans="1:10" ht="12.75">
      <c r="A65" s="5" t="s">
        <v>407</v>
      </c>
      <c r="B65" s="28" t="s">
        <v>408</v>
      </c>
      <c r="C65" s="26"/>
      <c r="D65" s="26">
        <v>0</v>
      </c>
      <c r="E65" s="26">
        <v>4</v>
      </c>
      <c r="F65" s="26">
        <v>5</v>
      </c>
      <c r="G65" s="69">
        <v>102850394</v>
      </c>
      <c r="H65" s="69"/>
      <c r="I65" s="69">
        <f t="shared" si="0"/>
        <v>102850394</v>
      </c>
      <c r="J65" s="69">
        <v>57672938</v>
      </c>
    </row>
    <row r="66" spans="1:10" ht="12.75" customHeight="1">
      <c r="A66" s="26">
        <v>207</v>
      </c>
      <c r="B66" s="28" t="s">
        <v>409</v>
      </c>
      <c r="C66" s="26"/>
      <c r="D66" s="26">
        <v>0</v>
      </c>
      <c r="E66" s="26">
        <v>4</v>
      </c>
      <c r="F66" s="26">
        <v>6</v>
      </c>
      <c r="G66" s="69"/>
      <c r="H66" s="69"/>
      <c r="I66" s="69">
        <f t="shared" si="0"/>
        <v>0</v>
      </c>
      <c r="J66" s="69">
        <v>0</v>
      </c>
    </row>
    <row r="67" spans="1:10" ht="12.75" customHeight="1">
      <c r="A67" s="26" t="s">
        <v>410</v>
      </c>
      <c r="B67" s="28" t="s">
        <v>411</v>
      </c>
      <c r="C67" s="26"/>
      <c r="D67" s="26">
        <v>0</v>
      </c>
      <c r="E67" s="26">
        <v>4</v>
      </c>
      <c r="F67" s="26">
        <v>7</v>
      </c>
      <c r="G67" s="71">
        <f>SUM(G68:G72)</f>
        <v>180284995</v>
      </c>
      <c r="H67" s="71">
        <f>SUM(H68:H72)</f>
        <v>45342437</v>
      </c>
      <c r="I67" s="71">
        <f t="shared" si="0"/>
        <v>134942558</v>
      </c>
      <c r="J67" s="71">
        <f>SUM(J68:J72)</f>
        <v>119701754</v>
      </c>
    </row>
    <row r="68" spans="1:10" ht="12.75" customHeight="1">
      <c r="A68" s="26">
        <v>210</v>
      </c>
      <c r="B68" s="28" t="s">
        <v>412</v>
      </c>
      <c r="C68" s="26"/>
      <c r="D68" s="26">
        <v>0</v>
      </c>
      <c r="E68" s="26">
        <v>4</v>
      </c>
      <c r="F68" s="26">
        <v>8</v>
      </c>
      <c r="G68" s="69">
        <v>2926929</v>
      </c>
      <c r="H68" s="69"/>
      <c r="I68" s="69">
        <f t="shared" si="0"/>
        <v>2926929</v>
      </c>
      <c r="J68" s="69">
        <v>4662562</v>
      </c>
    </row>
    <row r="69" spans="1:10" ht="12.75" customHeight="1">
      <c r="A69" s="26">
        <v>211</v>
      </c>
      <c r="B69" s="28" t="s">
        <v>413</v>
      </c>
      <c r="C69" s="26"/>
      <c r="D69" s="26">
        <v>0</v>
      </c>
      <c r="E69" s="26">
        <v>4</v>
      </c>
      <c r="F69" s="26">
        <v>9</v>
      </c>
      <c r="G69" s="69">
        <v>164045659</v>
      </c>
      <c r="H69" s="69">
        <v>42150162</v>
      </c>
      <c r="I69" s="69">
        <f t="shared" si="0"/>
        <v>121895497</v>
      </c>
      <c r="J69" s="69">
        <v>100983785</v>
      </c>
    </row>
    <row r="70" spans="1:10" ht="12.75" customHeight="1">
      <c r="A70" s="26">
        <v>212</v>
      </c>
      <c r="B70" s="28" t="s">
        <v>414</v>
      </c>
      <c r="C70" s="26"/>
      <c r="D70" s="26">
        <v>0</v>
      </c>
      <c r="E70" s="26">
        <v>5</v>
      </c>
      <c r="F70" s="26">
        <v>0</v>
      </c>
      <c r="G70" s="69">
        <v>1612022</v>
      </c>
      <c r="H70" s="69"/>
      <c r="I70" s="69">
        <f t="shared" si="0"/>
        <v>1612022</v>
      </c>
      <c r="J70" s="69">
        <v>16795</v>
      </c>
    </row>
    <row r="71" spans="1:10" ht="12.75" customHeight="1">
      <c r="A71" s="26">
        <v>22</v>
      </c>
      <c r="B71" s="28" t="s">
        <v>415</v>
      </c>
      <c r="C71" s="26"/>
      <c r="D71" s="26">
        <v>0</v>
      </c>
      <c r="E71" s="26">
        <v>5</v>
      </c>
      <c r="F71" s="26">
        <v>1</v>
      </c>
      <c r="G71" s="69"/>
      <c r="H71" s="69"/>
      <c r="I71" s="69">
        <f t="shared" si="0"/>
        <v>0</v>
      </c>
      <c r="J71" s="69">
        <v>0</v>
      </c>
    </row>
    <row r="72" spans="1:10" ht="12.75" customHeight="1">
      <c r="A72" s="26">
        <v>23</v>
      </c>
      <c r="B72" s="28" t="s">
        <v>416</v>
      </c>
      <c r="C72" s="26"/>
      <c r="D72" s="26">
        <v>0</v>
      </c>
      <c r="E72" s="26">
        <v>5</v>
      </c>
      <c r="F72" s="26">
        <v>2</v>
      </c>
      <c r="G72" s="69">
        <v>11700385</v>
      </c>
      <c r="H72" s="69">
        <v>3192275</v>
      </c>
      <c r="I72" s="69">
        <f t="shared" si="0"/>
        <v>8508110</v>
      </c>
      <c r="J72" s="69">
        <v>14038612</v>
      </c>
    </row>
    <row r="73" spans="1:10" ht="12.75" customHeight="1">
      <c r="A73" s="26">
        <v>24</v>
      </c>
      <c r="B73" s="28" t="s">
        <v>417</v>
      </c>
      <c r="C73" s="26"/>
      <c r="D73" s="26">
        <v>0</v>
      </c>
      <c r="E73" s="26">
        <v>5</v>
      </c>
      <c r="F73" s="26">
        <v>3</v>
      </c>
      <c r="G73" s="71">
        <f>SUM(G74:G80)</f>
        <v>151115701</v>
      </c>
      <c r="H73" s="71">
        <f>SUM(H74:H80)</f>
        <v>1332432</v>
      </c>
      <c r="I73" s="71">
        <f t="shared" si="0"/>
        <v>149783269</v>
      </c>
      <c r="J73" s="71">
        <f>SUM(J74:J80)</f>
        <v>9730783</v>
      </c>
    </row>
    <row r="74" spans="1:10" ht="12.75" customHeight="1">
      <c r="A74" s="26">
        <v>240</v>
      </c>
      <c r="B74" s="28" t="s">
        <v>418</v>
      </c>
      <c r="C74" s="26"/>
      <c r="D74" s="26">
        <v>0</v>
      </c>
      <c r="E74" s="26">
        <v>5</v>
      </c>
      <c r="F74" s="26">
        <v>4</v>
      </c>
      <c r="G74" s="69"/>
      <c r="H74" s="69"/>
      <c r="I74" s="79">
        <f t="shared" si="0"/>
        <v>0</v>
      </c>
      <c r="J74" s="69"/>
    </row>
    <row r="75" spans="1:10" ht="12.75" customHeight="1">
      <c r="A75" s="26">
        <v>241</v>
      </c>
      <c r="B75" s="28" t="s">
        <v>419</v>
      </c>
      <c r="C75" s="26"/>
      <c r="D75" s="26">
        <v>0</v>
      </c>
      <c r="E75" s="26">
        <v>5</v>
      </c>
      <c r="F75" s="26">
        <v>5</v>
      </c>
      <c r="G75" s="69">
        <v>1332432</v>
      </c>
      <c r="H75" s="69">
        <v>1332432</v>
      </c>
      <c r="I75" s="79">
        <f t="shared" si="0"/>
        <v>0</v>
      </c>
      <c r="J75" s="69"/>
    </row>
    <row r="76" spans="1:10" ht="12.75" customHeight="1">
      <c r="A76" s="26">
        <v>242</v>
      </c>
      <c r="B76" s="28" t="s">
        <v>420</v>
      </c>
      <c r="C76" s="26"/>
      <c r="D76" s="26">
        <v>0</v>
      </c>
      <c r="E76" s="26">
        <v>5</v>
      </c>
      <c r="F76" s="26">
        <v>6</v>
      </c>
      <c r="G76" s="69"/>
      <c r="H76" s="69"/>
      <c r="I76" s="79">
        <f t="shared" si="0"/>
        <v>0</v>
      </c>
      <c r="J76" s="69"/>
    </row>
    <row r="77" spans="1:10" ht="12.75" customHeight="1">
      <c r="A77" s="26" t="s">
        <v>421</v>
      </c>
      <c r="B77" s="28" t="s">
        <v>422</v>
      </c>
      <c r="C77" s="26"/>
      <c r="D77" s="26">
        <v>0</v>
      </c>
      <c r="E77" s="26">
        <v>5</v>
      </c>
      <c r="F77" s="26">
        <v>7</v>
      </c>
      <c r="G77" s="69">
        <v>149783269</v>
      </c>
      <c r="H77" s="69"/>
      <c r="I77" s="79">
        <f t="shared" si="0"/>
        <v>149783269</v>
      </c>
      <c r="J77" s="69">
        <v>9730783</v>
      </c>
    </row>
    <row r="78" spans="1:10" ht="12.75" customHeight="1">
      <c r="A78" s="26">
        <v>245</v>
      </c>
      <c r="B78" s="28" t="s">
        <v>423</v>
      </c>
      <c r="C78" s="26"/>
      <c r="D78" s="26">
        <v>0</v>
      </c>
      <c r="E78" s="26">
        <v>5</v>
      </c>
      <c r="F78" s="26">
        <v>8</v>
      </c>
      <c r="G78" s="69"/>
      <c r="H78" s="69"/>
      <c r="I78" s="79">
        <f t="shared" si="0"/>
        <v>0</v>
      </c>
      <c r="J78" s="69"/>
    </row>
    <row r="79" spans="1:10" ht="12.75" customHeight="1">
      <c r="A79" s="26">
        <v>246</v>
      </c>
      <c r="B79" s="28" t="s">
        <v>424</v>
      </c>
      <c r="C79" s="26"/>
      <c r="D79" s="26">
        <v>0</v>
      </c>
      <c r="E79" s="26">
        <v>5</v>
      </c>
      <c r="F79" s="26">
        <v>9</v>
      </c>
      <c r="G79" s="69"/>
      <c r="H79" s="69"/>
      <c r="I79" s="79">
        <f t="shared" si="0"/>
        <v>0</v>
      </c>
      <c r="J79" s="69"/>
    </row>
    <row r="80" spans="1:10" ht="12.75" customHeight="1">
      <c r="A80" s="26">
        <v>248</v>
      </c>
      <c r="B80" s="28" t="s">
        <v>425</v>
      </c>
      <c r="C80" s="26"/>
      <c r="D80" s="26">
        <v>0</v>
      </c>
      <c r="E80" s="26">
        <v>6</v>
      </c>
      <c r="F80" s="26">
        <v>0</v>
      </c>
      <c r="G80" s="69"/>
      <c r="H80" s="69"/>
      <c r="I80" s="79">
        <f t="shared" si="0"/>
        <v>0</v>
      </c>
      <c r="J80" s="69"/>
    </row>
    <row r="81" spans="1:10" ht="12.75" customHeight="1">
      <c r="A81" s="26">
        <v>27</v>
      </c>
      <c r="B81" s="28" t="s">
        <v>426</v>
      </c>
      <c r="C81" s="26"/>
      <c r="D81" s="26">
        <v>0</v>
      </c>
      <c r="E81" s="26">
        <v>6</v>
      </c>
      <c r="F81" s="26">
        <v>1</v>
      </c>
      <c r="G81" s="71">
        <v>8972897</v>
      </c>
      <c r="H81" s="71"/>
      <c r="I81" s="71">
        <f t="shared" si="0"/>
        <v>8972897</v>
      </c>
      <c r="J81" s="71">
        <v>8895162</v>
      </c>
    </row>
    <row r="82" spans="1:10" ht="12.75" customHeight="1">
      <c r="A82" s="26" t="s">
        <v>427</v>
      </c>
      <c r="B82" s="28" t="s">
        <v>428</v>
      </c>
      <c r="C82" s="26"/>
      <c r="D82" s="26">
        <v>0</v>
      </c>
      <c r="E82" s="26">
        <v>6</v>
      </c>
      <c r="F82" s="26">
        <v>2</v>
      </c>
      <c r="G82" s="71">
        <v>6988891</v>
      </c>
      <c r="H82" s="69"/>
      <c r="I82" s="71">
        <f t="shared" si="0"/>
        <v>6988891</v>
      </c>
      <c r="J82" s="71">
        <v>6581359</v>
      </c>
    </row>
    <row r="83" spans="1:10" ht="12.75" customHeight="1">
      <c r="A83" s="26">
        <v>288</v>
      </c>
      <c r="B83" s="27" t="s">
        <v>429</v>
      </c>
      <c r="C83" s="26"/>
      <c r="D83" s="26">
        <v>0</v>
      </c>
      <c r="E83" s="26">
        <v>6</v>
      </c>
      <c r="F83" s="26">
        <v>3</v>
      </c>
      <c r="G83" s="71">
        <v>0</v>
      </c>
      <c r="H83" s="71"/>
      <c r="I83" s="71">
        <f t="shared" si="0"/>
        <v>0</v>
      </c>
      <c r="J83" s="71">
        <v>0</v>
      </c>
    </row>
    <row r="84" spans="1:10" ht="12.75" customHeight="1">
      <c r="A84" s="26">
        <v>290</v>
      </c>
      <c r="B84" s="27" t="s">
        <v>430</v>
      </c>
      <c r="C84" s="26"/>
      <c r="D84" s="26">
        <v>0</v>
      </c>
      <c r="E84" s="26">
        <v>6</v>
      </c>
      <c r="F84" s="26">
        <v>4</v>
      </c>
      <c r="G84" s="69"/>
      <c r="H84" s="69"/>
      <c r="I84" s="69"/>
      <c r="J84" s="71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1">
        <f>G21+G54+G55+G83+G84</f>
        <v>8875628255</v>
      </c>
      <c r="H85" s="71">
        <f>H21+H54+H55+H83+H84</f>
        <v>5503596345</v>
      </c>
      <c r="I85" s="71">
        <f t="shared" si="0"/>
        <v>3372031910</v>
      </c>
      <c r="J85" s="71">
        <f>J21+J54+J55+J83+J84</f>
        <v>3373944836</v>
      </c>
    </row>
    <row r="86" spans="1:10" ht="12.75" customHeight="1">
      <c r="A86" s="26">
        <v>88</v>
      </c>
      <c r="B86" s="28" t="s">
        <v>431</v>
      </c>
      <c r="C86" s="26"/>
      <c r="D86" s="26">
        <v>0</v>
      </c>
      <c r="E86" s="26">
        <v>6</v>
      </c>
      <c r="F86" s="26">
        <v>6</v>
      </c>
      <c r="G86" s="69">
        <v>1149179363</v>
      </c>
      <c r="H86" s="69"/>
      <c r="I86" s="79">
        <f t="shared" si="0"/>
        <v>1149179363</v>
      </c>
      <c r="J86" s="69">
        <v>1129030951</v>
      </c>
    </row>
    <row r="87" spans="1:10" ht="12.75" customHeight="1">
      <c r="A87" s="26"/>
      <c r="B87" s="28" t="s">
        <v>432</v>
      </c>
      <c r="C87" s="26"/>
      <c r="D87" s="26">
        <v>0</v>
      </c>
      <c r="E87" s="26">
        <v>6</v>
      </c>
      <c r="F87" s="26">
        <v>7</v>
      </c>
      <c r="G87" s="71">
        <f>G85+G86</f>
        <v>10024807618</v>
      </c>
      <c r="H87" s="71">
        <f>H85+H86</f>
        <v>5503596345</v>
      </c>
      <c r="I87" s="71">
        <f>G87-H87</f>
        <v>4521211273</v>
      </c>
      <c r="J87" s="71">
        <f>J85+J86</f>
        <v>4502975787</v>
      </c>
    </row>
    <row r="88" spans="1:10" ht="12.75" customHeight="1">
      <c r="A88" s="26"/>
      <c r="B88" s="28"/>
      <c r="C88" s="26"/>
      <c r="D88" s="26"/>
      <c r="E88" s="26"/>
      <c r="F88" s="26"/>
      <c r="G88" s="69"/>
      <c r="H88" s="69"/>
      <c r="I88" s="69"/>
      <c r="J88" s="69"/>
    </row>
    <row r="89" spans="1:10" ht="13.5">
      <c r="A89" s="26"/>
      <c r="B89" s="38" t="s">
        <v>153</v>
      </c>
      <c r="C89" s="26"/>
      <c r="D89" s="146"/>
      <c r="E89" s="146"/>
      <c r="F89" s="146"/>
      <c r="G89" s="184" t="s">
        <v>499</v>
      </c>
      <c r="H89" s="185"/>
      <c r="I89" s="186"/>
      <c r="J89" s="72" t="s">
        <v>648</v>
      </c>
    </row>
    <row r="90" spans="1:10" ht="13.5">
      <c r="A90" s="39">
        <v>1</v>
      </c>
      <c r="B90" s="39">
        <v>2</v>
      </c>
      <c r="C90" s="39">
        <v>3</v>
      </c>
      <c r="D90" s="224">
        <v>4</v>
      </c>
      <c r="E90" s="225"/>
      <c r="F90" s="226"/>
      <c r="G90" s="184">
        <v>5</v>
      </c>
      <c r="H90" s="187"/>
      <c r="I90" s="188"/>
      <c r="J90" s="72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189">
        <f>G92-G99+G100+G101+G104+G105-G106+G107-G112-G117</f>
        <v>2968970207</v>
      </c>
      <c r="H91" s="190"/>
      <c r="I91" s="191"/>
      <c r="J91" s="74">
        <f>J92-J99+J100+J101+J104+J105-J106+J107-J112-J117</f>
        <v>2989491676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212">
        <f>SUM(G93:G98)</f>
        <v>2236964411</v>
      </c>
      <c r="H92" s="213"/>
      <c r="I92" s="214"/>
      <c r="J92" s="74">
        <f>SUM(J93:J98)</f>
        <v>2236964411</v>
      </c>
    </row>
    <row r="93" spans="1:10" ht="12.75">
      <c r="A93" s="26">
        <v>300</v>
      </c>
      <c r="B93" s="5" t="s">
        <v>433</v>
      </c>
      <c r="C93" s="26"/>
      <c r="D93" s="26">
        <v>1</v>
      </c>
      <c r="E93" s="26">
        <v>0</v>
      </c>
      <c r="F93" s="26">
        <v>3</v>
      </c>
      <c r="G93" s="215">
        <v>2236964411</v>
      </c>
      <c r="H93" s="216"/>
      <c r="I93" s="217"/>
      <c r="J93" s="73">
        <v>2236964411</v>
      </c>
    </row>
    <row r="94" spans="1:10" ht="25.5">
      <c r="A94" s="26">
        <v>302</v>
      </c>
      <c r="B94" s="5" t="s">
        <v>434</v>
      </c>
      <c r="C94" s="26"/>
      <c r="D94" s="26">
        <v>1</v>
      </c>
      <c r="E94" s="26">
        <v>0</v>
      </c>
      <c r="F94" s="26">
        <v>4</v>
      </c>
      <c r="G94" s="192"/>
      <c r="H94" s="193"/>
      <c r="I94" s="194"/>
      <c r="J94" s="73"/>
    </row>
    <row r="95" spans="1:10" ht="12.75">
      <c r="A95" s="26">
        <v>303</v>
      </c>
      <c r="B95" s="5" t="s">
        <v>435</v>
      </c>
      <c r="C95" s="26"/>
      <c r="D95" s="26">
        <v>1</v>
      </c>
      <c r="E95" s="26">
        <v>0</v>
      </c>
      <c r="F95" s="26">
        <v>5</v>
      </c>
      <c r="G95" s="192"/>
      <c r="H95" s="193"/>
      <c r="I95" s="194"/>
      <c r="J95" s="73"/>
    </row>
    <row r="96" spans="1:10" ht="12.75">
      <c r="A96" s="26">
        <v>304</v>
      </c>
      <c r="B96" s="5" t="s">
        <v>436</v>
      </c>
      <c r="C96" s="26"/>
      <c r="D96" s="26">
        <v>1</v>
      </c>
      <c r="E96" s="26">
        <v>0</v>
      </c>
      <c r="F96" s="26">
        <v>6</v>
      </c>
      <c r="G96" s="192"/>
      <c r="H96" s="193"/>
      <c r="I96" s="194"/>
      <c r="J96" s="73"/>
    </row>
    <row r="97" spans="1:10" ht="12.75">
      <c r="A97" s="26">
        <v>305</v>
      </c>
      <c r="B97" s="5" t="s">
        <v>437</v>
      </c>
      <c r="C97" s="26"/>
      <c r="D97" s="26">
        <v>1</v>
      </c>
      <c r="E97" s="26">
        <v>0</v>
      </c>
      <c r="F97" s="26">
        <v>7</v>
      </c>
      <c r="G97" s="192"/>
      <c r="H97" s="193"/>
      <c r="I97" s="194"/>
      <c r="J97" s="73"/>
    </row>
    <row r="98" spans="1:10" ht="12.75">
      <c r="A98" s="26">
        <v>309</v>
      </c>
      <c r="B98" s="5" t="s">
        <v>438</v>
      </c>
      <c r="C98" s="26"/>
      <c r="D98" s="26">
        <v>1</v>
      </c>
      <c r="E98" s="26">
        <v>0</v>
      </c>
      <c r="F98" s="26">
        <v>8</v>
      </c>
      <c r="G98" s="192"/>
      <c r="H98" s="193"/>
      <c r="I98" s="194"/>
      <c r="J98" s="73"/>
    </row>
    <row r="99" spans="1:10" ht="13.5">
      <c r="A99" s="26">
        <v>31</v>
      </c>
      <c r="B99" s="38" t="s">
        <v>439</v>
      </c>
      <c r="C99" s="26"/>
      <c r="D99" s="26">
        <v>1</v>
      </c>
      <c r="E99" s="26">
        <v>0</v>
      </c>
      <c r="F99" s="26">
        <v>9</v>
      </c>
      <c r="G99" s="192"/>
      <c r="H99" s="193"/>
      <c r="I99" s="194"/>
      <c r="J99" s="73"/>
    </row>
    <row r="100" spans="1:10" ht="13.5">
      <c r="A100" s="26">
        <v>320</v>
      </c>
      <c r="B100" s="38" t="s">
        <v>440</v>
      </c>
      <c r="C100" s="26"/>
      <c r="D100" s="26">
        <v>1</v>
      </c>
      <c r="E100" s="26">
        <v>1</v>
      </c>
      <c r="F100" s="26">
        <v>0</v>
      </c>
      <c r="G100" s="192"/>
      <c r="H100" s="193"/>
      <c r="I100" s="194"/>
      <c r="J100" s="73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189">
        <f>G102+G103</f>
        <v>550446467</v>
      </c>
      <c r="H101" s="190">
        <f>H102+H103</f>
        <v>0</v>
      </c>
      <c r="I101" s="191">
        <f>I102+I103</f>
        <v>0</v>
      </c>
      <c r="J101" s="74">
        <f>J102+J103</f>
        <v>550322391</v>
      </c>
    </row>
    <row r="102" spans="1:10" ht="12.75">
      <c r="A102" s="26">
        <v>321</v>
      </c>
      <c r="B102" s="5" t="s">
        <v>441</v>
      </c>
      <c r="C102" s="26"/>
      <c r="D102" s="26">
        <v>1</v>
      </c>
      <c r="E102" s="26">
        <v>1</v>
      </c>
      <c r="F102" s="26">
        <v>2</v>
      </c>
      <c r="G102" s="192"/>
      <c r="H102" s="193"/>
      <c r="I102" s="194"/>
      <c r="J102" s="73"/>
    </row>
    <row r="103" spans="1:10" ht="12.75">
      <c r="A103" s="26">
        <v>322</v>
      </c>
      <c r="B103" s="5" t="s">
        <v>442</v>
      </c>
      <c r="C103" s="26"/>
      <c r="D103" s="26">
        <v>1</v>
      </c>
      <c r="E103" s="26">
        <v>1</v>
      </c>
      <c r="F103" s="26">
        <v>3</v>
      </c>
      <c r="G103" s="192">
        <v>550446467</v>
      </c>
      <c r="H103" s="193"/>
      <c r="I103" s="194"/>
      <c r="J103" s="73">
        <v>550322391</v>
      </c>
    </row>
    <row r="104" spans="1:10" ht="13.5">
      <c r="A104" s="26" t="s">
        <v>443</v>
      </c>
      <c r="B104" s="38" t="s">
        <v>444</v>
      </c>
      <c r="C104" s="26"/>
      <c r="D104" s="26">
        <v>1</v>
      </c>
      <c r="E104" s="26">
        <v>1</v>
      </c>
      <c r="F104" s="26">
        <v>4</v>
      </c>
      <c r="G104" s="189"/>
      <c r="H104" s="190"/>
      <c r="I104" s="191"/>
      <c r="J104" s="74"/>
    </row>
    <row r="105" spans="1:10" ht="13.5">
      <c r="A105" s="26" t="s">
        <v>443</v>
      </c>
      <c r="B105" s="38" t="s">
        <v>445</v>
      </c>
      <c r="C105" s="26"/>
      <c r="D105" s="26">
        <v>1</v>
      </c>
      <c r="E105" s="26">
        <v>1</v>
      </c>
      <c r="F105" s="26">
        <v>5</v>
      </c>
      <c r="G105" s="192"/>
      <c r="H105" s="193"/>
      <c r="I105" s="194"/>
      <c r="J105" s="73"/>
    </row>
    <row r="106" spans="1:10" ht="13.5">
      <c r="A106" s="26" t="s">
        <v>443</v>
      </c>
      <c r="B106" s="38" t="s">
        <v>446</v>
      </c>
      <c r="C106" s="26"/>
      <c r="D106" s="26">
        <v>1</v>
      </c>
      <c r="E106" s="26">
        <v>1</v>
      </c>
      <c r="F106" s="26">
        <v>6</v>
      </c>
      <c r="G106" s="192"/>
      <c r="H106" s="193"/>
      <c r="I106" s="194"/>
      <c r="J106" s="73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189">
        <f>SUM(G108:G111)</f>
        <v>181559329</v>
      </c>
      <c r="H107" s="190">
        <f>SUM(H108:J111)</f>
        <v>202204874</v>
      </c>
      <c r="I107" s="191">
        <f>SUM(I108:K111)</f>
        <v>202204874</v>
      </c>
      <c r="J107" s="74">
        <f>SUM(J108:J111)</f>
        <v>202204874</v>
      </c>
    </row>
    <row r="108" spans="1:10" ht="12.75">
      <c r="A108" s="26">
        <v>340</v>
      </c>
      <c r="B108" s="5" t="s">
        <v>447</v>
      </c>
      <c r="C108" s="26"/>
      <c r="D108" s="26">
        <v>1</v>
      </c>
      <c r="E108" s="26">
        <v>1</v>
      </c>
      <c r="F108" s="26">
        <v>8</v>
      </c>
      <c r="G108" s="192">
        <v>129176324</v>
      </c>
      <c r="H108" s="193"/>
      <c r="I108" s="194"/>
      <c r="J108" s="73">
        <v>201584492</v>
      </c>
    </row>
    <row r="109" spans="1:10" ht="12.75">
      <c r="A109" s="26">
        <v>341</v>
      </c>
      <c r="B109" s="5" t="s">
        <v>448</v>
      </c>
      <c r="C109" s="26"/>
      <c r="D109" s="26">
        <v>1</v>
      </c>
      <c r="E109" s="26">
        <v>1</v>
      </c>
      <c r="F109" s="26">
        <v>9</v>
      </c>
      <c r="G109" s="192">
        <v>52383005</v>
      </c>
      <c r="H109" s="193"/>
      <c r="I109" s="194"/>
      <c r="J109" s="73">
        <v>620382</v>
      </c>
    </row>
    <row r="110" spans="1:10" ht="12.75">
      <c r="A110" s="26">
        <v>342</v>
      </c>
      <c r="B110" s="5" t="s">
        <v>449</v>
      </c>
      <c r="C110" s="26"/>
      <c r="D110" s="26">
        <v>1</v>
      </c>
      <c r="E110" s="26">
        <v>2</v>
      </c>
      <c r="F110" s="26">
        <v>0</v>
      </c>
      <c r="G110" s="192"/>
      <c r="H110" s="193"/>
      <c r="I110" s="194"/>
      <c r="J110" s="73"/>
    </row>
    <row r="111" spans="1:10" ht="12.75">
      <c r="A111" s="26">
        <v>343</v>
      </c>
      <c r="B111" s="5" t="s">
        <v>450</v>
      </c>
      <c r="C111" s="26"/>
      <c r="D111" s="26">
        <v>1</v>
      </c>
      <c r="E111" s="26">
        <v>2</v>
      </c>
      <c r="F111" s="26">
        <v>1</v>
      </c>
      <c r="G111" s="192"/>
      <c r="H111" s="193"/>
      <c r="I111" s="194"/>
      <c r="J111" s="73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189">
        <f>SUM(G113:G116)</f>
        <v>0</v>
      </c>
      <c r="H112" s="190">
        <f>SUM(H113:J116)</f>
        <v>0</v>
      </c>
      <c r="I112" s="191">
        <f>SUM(I113:K116)</f>
        <v>0</v>
      </c>
      <c r="J112" s="74">
        <f>SUM(J113:J116)</f>
        <v>0</v>
      </c>
    </row>
    <row r="113" spans="1:10" ht="12.75">
      <c r="A113" s="26">
        <v>350</v>
      </c>
      <c r="B113" s="5" t="s">
        <v>451</v>
      </c>
      <c r="C113" s="26"/>
      <c r="D113" s="26">
        <v>1</v>
      </c>
      <c r="E113" s="26">
        <v>2</v>
      </c>
      <c r="F113" s="26">
        <v>3</v>
      </c>
      <c r="G113" s="192"/>
      <c r="H113" s="193"/>
      <c r="I113" s="194"/>
      <c r="J113" s="73"/>
    </row>
    <row r="114" spans="1:10" ht="12.75">
      <c r="A114" s="26">
        <v>351</v>
      </c>
      <c r="B114" s="5" t="s">
        <v>452</v>
      </c>
      <c r="C114" s="26"/>
      <c r="D114" s="26">
        <v>1</v>
      </c>
      <c r="E114" s="26">
        <v>2</v>
      </c>
      <c r="F114" s="26">
        <v>4</v>
      </c>
      <c r="G114" s="192"/>
      <c r="H114" s="193"/>
      <c r="I114" s="194"/>
      <c r="J114" s="73"/>
    </row>
    <row r="115" spans="1:10" ht="12.75">
      <c r="A115" s="26">
        <v>352</v>
      </c>
      <c r="B115" s="5" t="s">
        <v>453</v>
      </c>
      <c r="C115" s="26"/>
      <c r="D115" s="26">
        <v>1</v>
      </c>
      <c r="E115" s="26">
        <v>2</v>
      </c>
      <c r="F115" s="26">
        <v>5</v>
      </c>
      <c r="G115" s="192"/>
      <c r="H115" s="193"/>
      <c r="I115" s="194"/>
      <c r="J115" s="73"/>
    </row>
    <row r="116" spans="1:10" ht="12.75">
      <c r="A116" s="26">
        <v>353</v>
      </c>
      <c r="B116" s="5" t="s">
        <v>454</v>
      </c>
      <c r="C116" s="26"/>
      <c r="D116" s="26">
        <v>1</v>
      </c>
      <c r="E116" s="26">
        <v>2</v>
      </c>
      <c r="F116" s="26">
        <v>6</v>
      </c>
      <c r="G116" s="192"/>
      <c r="H116" s="193"/>
      <c r="I116" s="194"/>
      <c r="J116" s="73"/>
    </row>
    <row r="117" spans="1:10" ht="13.5">
      <c r="A117" s="26">
        <v>360</v>
      </c>
      <c r="B117" s="38" t="s">
        <v>455</v>
      </c>
      <c r="C117" s="26"/>
      <c r="D117" s="26">
        <v>1</v>
      </c>
      <c r="E117" s="26">
        <v>2</v>
      </c>
      <c r="F117" s="26">
        <v>7</v>
      </c>
      <c r="G117" s="192"/>
      <c r="H117" s="193"/>
      <c r="I117" s="194"/>
      <c r="J117" s="73"/>
    </row>
    <row r="118" spans="1:10" ht="13.5">
      <c r="A118" s="26" t="s">
        <v>456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189">
        <f>G119+G120</f>
        <v>143779335</v>
      </c>
      <c r="H118" s="190">
        <f>H119+H120</f>
        <v>0</v>
      </c>
      <c r="I118" s="191">
        <f>I119+I120</f>
        <v>0</v>
      </c>
      <c r="J118" s="74">
        <f>J119+J120</f>
        <v>140225546</v>
      </c>
    </row>
    <row r="119" spans="1:10" ht="12.75">
      <c r="A119" s="26" t="s">
        <v>456</v>
      </c>
      <c r="B119" s="5" t="s">
        <v>457</v>
      </c>
      <c r="C119" s="26"/>
      <c r="D119" s="26">
        <v>1</v>
      </c>
      <c r="E119" s="26">
        <v>2</v>
      </c>
      <c r="F119" s="26">
        <v>9</v>
      </c>
      <c r="G119" s="192">
        <v>61891781</v>
      </c>
      <c r="H119" s="193"/>
      <c r="I119" s="194"/>
      <c r="J119" s="73">
        <v>51973988</v>
      </c>
    </row>
    <row r="120" spans="1:10" ht="12.75">
      <c r="A120" s="26" t="s">
        <v>456</v>
      </c>
      <c r="B120" s="5" t="s">
        <v>458</v>
      </c>
      <c r="C120" s="26"/>
      <c r="D120" s="26">
        <v>1</v>
      </c>
      <c r="E120" s="26">
        <v>3</v>
      </c>
      <c r="F120" s="26">
        <v>0</v>
      </c>
      <c r="G120" s="192">
        <v>81887554</v>
      </c>
      <c r="H120" s="193"/>
      <c r="I120" s="194"/>
      <c r="J120" s="73">
        <v>88251558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189">
        <f>SUM(G122:G128)</f>
        <v>115677538</v>
      </c>
      <c r="H121" s="190">
        <f>SUM(H122:J128)</f>
        <v>121320370</v>
      </c>
      <c r="I121" s="191">
        <f>SUM(I122:K128)</f>
        <v>121320370</v>
      </c>
      <c r="J121" s="74">
        <f>SUM(J122:J128)</f>
        <v>121320370</v>
      </c>
    </row>
    <row r="122" spans="1:10" ht="12.75">
      <c r="A122" s="26">
        <v>410</v>
      </c>
      <c r="B122" s="5" t="s">
        <v>459</v>
      </c>
      <c r="C122" s="26"/>
      <c r="D122" s="26">
        <v>1</v>
      </c>
      <c r="E122" s="26">
        <v>3</v>
      </c>
      <c r="F122" s="26">
        <v>2</v>
      </c>
      <c r="G122" s="192"/>
      <c r="H122" s="193"/>
      <c r="I122" s="194"/>
      <c r="J122" s="73"/>
    </row>
    <row r="123" spans="1:10" ht="12.75">
      <c r="A123" s="26">
        <v>411</v>
      </c>
      <c r="B123" s="5" t="s">
        <v>460</v>
      </c>
      <c r="C123" s="26"/>
      <c r="D123" s="26">
        <v>1</v>
      </c>
      <c r="E123" s="26">
        <v>3</v>
      </c>
      <c r="F123" s="26">
        <v>3</v>
      </c>
      <c r="G123" s="192"/>
      <c r="H123" s="193"/>
      <c r="I123" s="194"/>
      <c r="J123" s="73"/>
    </row>
    <row r="124" spans="1:10" ht="12.75">
      <c r="A124" s="26">
        <v>412</v>
      </c>
      <c r="B124" s="5" t="s">
        <v>461</v>
      </c>
      <c r="C124" s="26"/>
      <c r="D124" s="26">
        <v>1</v>
      </c>
      <c r="E124" s="26">
        <v>3</v>
      </c>
      <c r="F124" s="26">
        <v>4</v>
      </c>
      <c r="G124" s="192"/>
      <c r="H124" s="193"/>
      <c r="I124" s="194"/>
      <c r="J124" s="73"/>
    </row>
    <row r="125" spans="1:10" ht="12.75">
      <c r="A125" s="26" t="s">
        <v>462</v>
      </c>
      <c r="B125" s="5" t="s">
        <v>463</v>
      </c>
      <c r="C125" s="26"/>
      <c r="D125" s="26">
        <v>1</v>
      </c>
      <c r="E125" s="26">
        <v>3</v>
      </c>
      <c r="F125" s="26">
        <v>5</v>
      </c>
      <c r="G125" s="192">
        <v>115259070</v>
      </c>
      <c r="H125" s="193"/>
      <c r="I125" s="194"/>
      <c r="J125" s="73">
        <v>120626132</v>
      </c>
    </row>
    <row r="126" spans="1:10" ht="12.75">
      <c r="A126" s="26" t="s">
        <v>464</v>
      </c>
      <c r="B126" s="5" t="s">
        <v>465</v>
      </c>
      <c r="C126" s="26"/>
      <c r="D126" s="26">
        <v>1</v>
      </c>
      <c r="E126" s="26">
        <v>3</v>
      </c>
      <c r="F126" s="26">
        <v>6</v>
      </c>
      <c r="G126" s="192"/>
      <c r="H126" s="193"/>
      <c r="I126" s="194"/>
      <c r="J126" s="73"/>
    </row>
    <row r="127" spans="1:10" ht="25.5">
      <c r="A127" s="26">
        <v>417</v>
      </c>
      <c r="B127" s="5" t="s">
        <v>466</v>
      </c>
      <c r="C127" s="26"/>
      <c r="D127" s="26">
        <v>1</v>
      </c>
      <c r="E127" s="26">
        <v>3</v>
      </c>
      <c r="F127" s="26">
        <v>7</v>
      </c>
      <c r="G127" s="192"/>
      <c r="H127" s="193"/>
      <c r="I127" s="194"/>
      <c r="J127" s="73"/>
    </row>
    <row r="128" spans="1:10" ht="12.75">
      <c r="A128" s="26">
        <v>419</v>
      </c>
      <c r="B128" s="5" t="s">
        <v>467</v>
      </c>
      <c r="C128" s="26"/>
      <c r="D128" s="26">
        <v>1</v>
      </c>
      <c r="E128" s="26">
        <v>3</v>
      </c>
      <c r="F128" s="26">
        <v>8</v>
      </c>
      <c r="G128" s="192">
        <v>418468</v>
      </c>
      <c r="H128" s="193"/>
      <c r="I128" s="194"/>
      <c r="J128" s="73">
        <v>694238</v>
      </c>
    </row>
    <row r="129" spans="1:10" ht="13.5">
      <c r="A129" s="26">
        <v>408</v>
      </c>
      <c r="B129" s="38" t="s">
        <v>468</v>
      </c>
      <c r="C129" s="26"/>
      <c r="D129" s="26">
        <v>1</v>
      </c>
      <c r="E129" s="26">
        <v>3</v>
      </c>
      <c r="F129" s="26">
        <v>9</v>
      </c>
      <c r="G129" s="189"/>
      <c r="H129" s="190"/>
      <c r="I129" s="191"/>
      <c r="J129" s="74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181">
        <f>G131+G139+G145+G146+G150+G151+G152+G153</f>
        <v>86772658</v>
      </c>
      <c r="H130" s="182"/>
      <c r="I130" s="183"/>
      <c r="J130" s="74">
        <f>J131+J139+J145+J146+J150+J151+J152+J153</f>
        <v>83787538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195">
        <f>SUM(G132:G138)</f>
        <v>13627561</v>
      </c>
      <c r="H131" s="196"/>
      <c r="I131" s="197"/>
      <c r="J131" s="74">
        <f>SUM(J132:J138)</f>
        <v>17193099</v>
      </c>
    </row>
    <row r="132" spans="1:10" ht="12.75">
      <c r="A132" s="26">
        <v>420</v>
      </c>
      <c r="B132" s="5" t="s">
        <v>469</v>
      </c>
      <c r="C132" s="26"/>
      <c r="D132" s="26">
        <v>1</v>
      </c>
      <c r="E132" s="26">
        <v>4</v>
      </c>
      <c r="F132" s="26">
        <v>2</v>
      </c>
      <c r="G132" s="198"/>
      <c r="H132" s="199"/>
      <c r="I132" s="200"/>
      <c r="J132" s="73"/>
    </row>
    <row r="133" spans="1:10" ht="12.75">
      <c r="A133" s="26">
        <v>421</v>
      </c>
      <c r="B133" s="5" t="s">
        <v>470</v>
      </c>
      <c r="C133" s="26"/>
      <c r="D133" s="26">
        <v>1</v>
      </c>
      <c r="E133" s="26">
        <v>4</v>
      </c>
      <c r="F133" s="26">
        <v>3</v>
      </c>
      <c r="G133" s="198"/>
      <c r="H133" s="199"/>
      <c r="I133" s="200"/>
      <c r="J133" s="73"/>
    </row>
    <row r="134" spans="1:10" ht="12.75">
      <c r="A134" s="26">
        <v>422</v>
      </c>
      <c r="B134" s="5" t="s">
        <v>471</v>
      </c>
      <c r="C134" s="26"/>
      <c r="D134" s="26">
        <v>1</v>
      </c>
      <c r="E134" s="26">
        <v>4</v>
      </c>
      <c r="F134" s="26">
        <v>4</v>
      </c>
      <c r="G134" s="198"/>
      <c r="H134" s="199"/>
      <c r="I134" s="200"/>
      <c r="J134" s="73"/>
    </row>
    <row r="135" spans="1:10" ht="12.75">
      <c r="A135" s="26">
        <v>423</v>
      </c>
      <c r="B135" s="5" t="s">
        <v>472</v>
      </c>
      <c r="C135" s="26"/>
      <c r="D135" s="26">
        <v>1</v>
      </c>
      <c r="E135" s="26">
        <v>4</v>
      </c>
      <c r="F135" s="26">
        <v>5</v>
      </c>
      <c r="G135" s="198"/>
      <c r="H135" s="199"/>
      <c r="I135" s="200"/>
      <c r="J135" s="73"/>
    </row>
    <row r="136" spans="1:10" ht="12.75">
      <c r="A136" s="26" t="s">
        <v>473</v>
      </c>
      <c r="B136" s="5" t="s">
        <v>474</v>
      </c>
      <c r="C136" s="26"/>
      <c r="D136" s="26">
        <v>1</v>
      </c>
      <c r="E136" s="26">
        <v>4</v>
      </c>
      <c r="F136" s="26">
        <v>6</v>
      </c>
      <c r="G136" s="198">
        <v>13614930</v>
      </c>
      <c r="H136" s="199"/>
      <c r="I136" s="200"/>
      <c r="J136" s="73">
        <v>17170323</v>
      </c>
    </row>
    <row r="137" spans="1:10" ht="25.5">
      <c r="A137" s="26">
        <v>427</v>
      </c>
      <c r="B137" s="5" t="s">
        <v>475</v>
      </c>
      <c r="C137" s="26"/>
      <c r="D137" s="26">
        <v>1</v>
      </c>
      <c r="E137" s="26">
        <v>4</v>
      </c>
      <c r="F137" s="26">
        <v>7</v>
      </c>
      <c r="G137" s="198"/>
      <c r="H137" s="199"/>
      <c r="I137" s="200"/>
      <c r="J137" s="73"/>
    </row>
    <row r="138" spans="1:10" ht="12.75">
      <c r="A138" s="26">
        <v>429</v>
      </c>
      <c r="B138" s="5" t="s">
        <v>476</v>
      </c>
      <c r="C138" s="26"/>
      <c r="D138" s="26">
        <v>1</v>
      </c>
      <c r="E138" s="26">
        <v>4</v>
      </c>
      <c r="F138" s="26">
        <v>8</v>
      </c>
      <c r="G138" s="198">
        <v>12631</v>
      </c>
      <c r="H138" s="199"/>
      <c r="I138" s="200"/>
      <c r="J138" s="73">
        <v>22776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189">
        <f>SUM(G140:G144)</f>
        <v>53627755</v>
      </c>
      <c r="H139" s="190">
        <f>SUM(H140:J144)</f>
        <v>59417910</v>
      </c>
      <c r="I139" s="191">
        <f>SUM(I140:K144)</f>
        <v>59417910</v>
      </c>
      <c r="J139" s="74">
        <f>SUM(J140:J144)</f>
        <v>59417910</v>
      </c>
    </row>
    <row r="140" spans="1:10" ht="12.75">
      <c r="A140" s="26">
        <v>430</v>
      </c>
      <c r="B140" s="5" t="s">
        <v>477</v>
      </c>
      <c r="C140" s="26"/>
      <c r="D140" s="26">
        <v>1</v>
      </c>
      <c r="E140" s="26">
        <v>5</v>
      </c>
      <c r="F140" s="26">
        <v>0</v>
      </c>
      <c r="G140" s="192">
        <v>18190581</v>
      </c>
      <c r="H140" s="193"/>
      <c r="I140" s="194"/>
      <c r="J140" s="73">
        <v>13599783</v>
      </c>
    </row>
    <row r="141" spans="1:10" ht="12.75">
      <c r="A141" s="26">
        <v>431</v>
      </c>
      <c r="B141" s="5" t="s">
        <v>478</v>
      </c>
      <c r="C141" s="26"/>
      <c r="D141" s="26">
        <v>1</v>
      </c>
      <c r="E141" s="26">
        <v>5</v>
      </c>
      <c r="F141" s="26">
        <v>1</v>
      </c>
      <c r="G141" s="192">
        <v>7287690</v>
      </c>
      <c r="H141" s="193"/>
      <c r="I141" s="194"/>
      <c r="J141" s="73">
        <v>19398463</v>
      </c>
    </row>
    <row r="142" spans="1:10" ht="12.75">
      <c r="A142" s="26">
        <v>432</v>
      </c>
      <c r="B142" s="5" t="s">
        <v>479</v>
      </c>
      <c r="C142" s="26"/>
      <c r="D142" s="26">
        <v>1</v>
      </c>
      <c r="E142" s="26">
        <v>5</v>
      </c>
      <c r="F142" s="26">
        <v>2</v>
      </c>
      <c r="G142" s="192">
        <v>26669989</v>
      </c>
      <c r="H142" s="193"/>
      <c r="I142" s="194"/>
      <c r="J142" s="73">
        <v>24991470</v>
      </c>
    </row>
    <row r="143" spans="1:10" ht="12.75">
      <c r="A143" s="26">
        <v>433</v>
      </c>
      <c r="B143" s="5" t="s">
        <v>480</v>
      </c>
      <c r="C143" s="26"/>
      <c r="D143" s="26">
        <v>1</v>
      </c>
      <c r="E143" s="26">
        <v>5</v>
      </c>
      <c r="F143" s="26">
        <v>3</v>
      </c>
      <c r="G143" s="192">
        <v>1407248</v>
      </c>
      <c r="H143" s="193"/>
      <c r="I143" s="194"/>
      <c r="J143" s="73">
        <v>1332152</v>
      </c>
    </row>
    <row r="144" spans="1:10" ht="12.75">
      <c r="A144" s="26">
        <v>439</v>
      </c>
      <c r="B144" s="5" t="s">
        <v>481</v>
      </c>
      <c r="C144" s="26"/>
      <c r="D144" s="26">
        <v>1</v>
      </c>
      <c r="E144" s="26">
        <v>5</v>
      </c>
      <c r="F144" s="26">
        <v>4</v>
      </c>
      <c r="G144" s="192">
        <v>72247</v>
      </c>
      <c r="H144" s="193"/>
      <c r="I144" s="194"/>
      <c r="J144" s="73">
        <v>96042</v>
      </c>
    </row>
    <row r="145" spans="1:10" ht="13.5">
      <c r="A145" s="26">
        <v>44</v>
      </c>
      <c r="B145" s="38" t="s">
        <v>482</v>
      </c>
      <c r="C145" s="26"/>
      <c r="D145" s="26">
        <v>1</v>
      </c>
      <c r="E145" s="26">
        <v>5</v>
      </c>
      <c r="F145" s="26">
        <v>5</v>
      </c>
      <c r="G145" s="192"/>
      <c r="H145" s="193"/>
      <c r="I145" s="194"/>
      <c r="J145" s="73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189">
        <f>SUM(G147:G149)</f>
        <v>0</v>
      </c>
      <c r="H146" s="190">
        <f>SUM(H147:J149)</f>
        <v>4725</v>
      </c>
      <c r="I146" s="191">
        <f>SUM(I147:K149)</f>
        <v>4725</v>
      </c>
      <c r="J146" s="74">
        <f>SUM(J147:J149)</f>
        <v>4725</v>
      </c>
    </row>
    <row r="147" spans="1:10" ht="12.75">
      <c r="A147" s="26" t="s">
        <v>483</v>
      </c>
      <c r="B147" s="5" t="s">
        <v>484</v>
      </c>
      <c r="C147" s="26"/>
      <c r="D147" s="26">
        <v>1</v>
      </c>
      <c r="E147" s="26">
        <v>5</v>
      </c>
      <c r="F147" s="26">
        <v>7</v>
      </c>
      <c r="G147" s="192"/>
      <c r="H147" s="193"/>
      <c r="I147" s="194"/>
      <c r="J147" s="73">
        <v>1242</v>
      </c>
    </row>
    <row r="148" spans="1:10" ht="25.5">
      <c r="A148" s="26" t="s">
        <v>485</v>
      </c>
      <c r="B148" s="5" t="s">
        <v>486</v>
      </c>
      <c r="C148" s="26"/>
      <c r="D148" s="26">
        <v>1</v>
      </c>
      <c r="E148" s="26">
        <v>5</v>
      </c>
      <c r="F148" s="26">
        <v>8</v>
      </c>
      <c r="G148" s="192"/>
      <c r="H148" s="193"/>
      <c r="I148" s="194"/>
      <c r="J148" s="73"/>
    </row>
    <row r="149" spans="1:10" ht="12.75">
      <c r="A149" s="26" t="s">
        <v>487</v>
      </c>
      <c r="B149" s="5" t="s">
        <v>488</v>
      </c>
      <c r="C149" s="26"/>
      <c r="D149" s="26">
        <v>1</v>
      </c>
      <c r="E149" s="26">
        <v>5</v>
      </c>
      <c r="F149" s="26">
        <v>9</v>
      </c>
      <c r="G149" s="192"/>
      <c r="H149" s="193"/>
      <c r="I149" s="194"/>
      <c r="J149" s="73">
        <v>3483</v>
      </c>
    </row>
    <row r="150" spans="1:10" ht="13.5">
      <c r="A150" s="26">
        <v>46</v>
      </c>
      <c r="B150" s="38" t="s">
        <v>489</v>
      </c>
      <c r="C150" s="26"/>
      <c r="D150" s="26">
        <v>1</v>
      </c>
      <c r="E150" s="26">
        <v>6</v>
      </c>
      <c r="F150" s="26">
        <v>0</v>
      </c>
      <c r="G150" s="189">
        <v>3245444</v>
      </c>
      <c r="H150" s="190"/>
      <c r="I150" s="191"/>
      <c r="J150" s="74">
        <v>1569171</v>
      </c>
    </row>
    <row r="151" spans="1:10" ht="13.5">
      <c r="A151" s="26">
        <v>47</v>
      </c>
      <c r="B151" s="38" t="s">
        <v>490</v>
      </c>
      <c r="C151" s="26"/>
      <c r="D151" s="26">
        <v>1</v>
      </c>
      <c r="E151" s="26">
        <v>6</v>
      </c>
      <c r="F151" s="26">
        <v>1</v>
      </c>
      <c r="G151" s="189">
        <v>5439907</v>
      </c>
      <c r="H151" s="190"/>
      <c r="I151" s="191"/>
      <c r="J151" s="74">
        <v>3500709</v>
      </c>
    </row>
    <row r="152" spans="1:10" ht="13.5">
      <c r="A152" s="26" t="s">
        <v>491</v>
      </c>
      <c r="B152" s="38" t="s">
        <v>492</v>
      </c>
      <c r="C152" s="26"/>
      <c r="D152" s="26">
        <v>1</v>
      </c>
      <c r="E152" s="26">
        <v>6</v>
      </c>
      <c r="F152" s="26">
        <v>2</v>
      </c>
      <c r="G152" s="189">
        <v>1792032</v>
      </c>
      <c r="H152" s="190"/>
      <c r="I152" s="191"/>
      <c r="J152" s="74">
        <v>2101924</v>
      </c>
    </row>
    <row r="153" spans="1:10" ht="13.5">
      <c r="A153" s="26">
        <v>481</v>
      </c>
      <c r="B153" s="38" t="s">
        <v>493</v>
      </c>
      <c r="C153" s="26"/>
      <c r="D153" s="26">
        <v>1</v>
      </c>
      <c r="E153" s="26">
        <v>6</v>
      </c>
      <c r="F153" s="26">
        <v>3</v>
      </c>
      <c r="G153" s="189">
        <v>9039959</v>
      </c>
      <c r="H153" s="190"/>
      <c r="I153" s="191"/>
      <c r="J153" s="74"/>
    </row>
    <row r="154" spans="1:10" ht="13.5">
      <c r="A154" s="26" t="s">
        <v>494</v>
      </c>
      <c r="B154" s="38" t="s">
        <v>495</v>
      </c>
      <c r="C154" s="26"/>
      <c r="D154" s="26">
        <v>1</v>
      </c>
      <c r="E154" s="26">
        <v>6</v>
      </c>
      <c r="F154" s="26">
        <v>4</v>
      </c>
      <c r="G154" s="189">
        <v>56832172</v>
      </c>
      <c r="H154" s="190"/>
      <c r="I154" s="191"/>
      <c r="J154" s="74">
        <v>39119706</v>
      </c>
    </row>
    <row r="155" spans="1:10" ht="13.5">
      <c r="A155" s="26">
        <v>495</v>
      </c>
      <c r="B155" s="38" t="s">
        <v>496</v>
      </c>
      <c r="C155" s="26"/>
      <c r="D155" s="26">
        <v>1</v>
      </c>
      <c r="E155" s="26">
        <v>6</v>
      </c>
      <c r="F155" s="26">
        <v>5</v>
      </c>
      <c r="G155" s="192"/>
      <c r="H155" s="193"/>
      <c r="I155" s="194"/>
      <c r="J155" s="73"/>
    </row>
    <row r="156" spans="1:11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195">
        <f>G91+G118+G121+G129+G130+G154+G155</f>
        <v>3372031910</v>
      </c>
      <c r="H156" s="196"/>
      <c r="I156" s="197"/>
      <c r="J156" s="74">
        <f>J91+J118+J121+J129+J130+J154+J155</f>
        <v>3373944836</v>
      </c>
      <c r="K156" s="121"/>
    </row>
    <row r="157" spans="1:10" ht="12.75">
      <c r="A157" s="26">
        <v>89</v>
      </c>
      <c r="B157" s="5" t="s">
        <v>497</v>
      </c>
      <c r="C157" s="26"/>
      <c r="D157" s="26">
        <v>1</v>
      </c>
      <c r="E157" s="26">
        <v>6</v>
      </c>
      <c r="F157" s="26">
        <v>7</v>
      </c>
      <c r="G157" s="192">
        <v>1149179363</v>
      </c>
      <c r="H157" s="193"/>
      <c r="I157" s="194"/>
      <c r="J157" s="73">
        <v>1129030951</v>
      </c>
    </row>
    <row r="158" spans="1:10" ht="13.5">
      <c r="A158" s="26"/>
      <c r="B158" s="5" t="s">
        <v>498</v>
      </c>
      <c r="C158" s="26"/>
      <c r="D158" s="26">
        <v>1</v>
      </c>
      <c r="E158" s="26">
        <v>6</v>
      </c>
      <c r="F158" s="26">
        <v>8</v>
      </c>
      <c r="G158" s="181">
        <f>G156+G157</f>
        <v>4521211273</v>
      </c>
      <c r="H158" s="182"/>
      <c r="I158" s="183"/>
      <c r="J158" s="74">
        <f>J156+J157</f>
        <v>4502975787</v>
      </c>
    </row>
    <row r="159" spans="9:10" ht="12.75">
      <c r="I159" s="86"/>
      <c r="J159" s="86"/>
    </row>
    <row r="160" spans="1:10" ht="13.5">
      <c r="A160" s="84"/>
      <c r="B160" s="44"/>
      <c r="I160" s="60"/>
      <c r="J160" s="60"/>
    </row>
    <row r="161" spans="2:10" ht="12.75">
      <c r="B161" s="127" t="s">
        <v>650</v>
      </c>
      <c r="C161" s="127"/>
      <c r="E161" s="20"/>
      <c r="F161" s="20"/>
      <c r="G161" s="20"/>
      <c r="H161" s="20"/>
      <c r="J161" s="82" t="s">
        <v>327</v>
      </c>
    </row>
    <row r="162" spans="2:10" ht="12.75">
      <c r="B162" s="127" t="str">
        <f>'BU'!A187</f>
        <v>Dana 28.02.2019. godine</v>
      </c>
      <c r="C162" s="127"/>
      <c r="E162" s="20"/>
      <c r="F162" s="20"/>
      <c r="G162" s="20"/>
      <c r="H162" s="20"/>
      <c r="I162" s="82" t="s">
        <v>328</v>
      </c>
      <c r="J162" s="16" t="s">
        <v>659</v>
      </c>
    </row>
    <row r="164" ht="12.75">
      <c r="J164" s="30"/>
    </row>
  </sheetData>
  <sheetProtection/>
  <mergeCells count="97">
    <mergeCell ref="G99:I99"/>
    <mergeCell ref="G94:I94"/>
    <mergeCell ref="G92:I92"/>
    <mergeCell ref="G93:I93"/>
    <mergeCell ref="C12:H12"/>
    <mergeCell ref="G15:I15"/>
    <mergeCell ref="C14:C18"/>
    <mergeCell ref="D14:F14"/>
    <mergeCell ref="D90:F90"/>
    <mergeCell ref="G130:I130"/>
    <mergeCell ref="G96:I96"/>
    <mergeCell ref="D16:F16"/>
    <mergeCell ref="G100:I100"/>
    <mergeCell ref="G97:I97"/>
    <mergeCell ref="G16:I16"/>
    <mergeCell ref="D19:F19"/>
    <mergeCell ref="D20:F20"/>
    <mergeCell ref="D17:F17"/>
    <mergeCell ref="G17:I17"/>
    <mergeCell ref="G102:I102"/>
    <mergeCell ref="G103:I103"/>
    <mergeCell ref="H8:I8"/>
    <mergeCell ref="H9:I9"/>
    <mergeCell ref="A11:J11"/>
    <mergeCell ref="D18:F18"/>
    <mergeCell ref="A14:A18"/>
    <mergeCell ref="D89:F89"/>
    <mergeCell ref="G101:I101"/>
    <mergeCell ref="G98:I98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G91:I91"/>
    <mergeCell ref="D15:F15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95:I9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1">
      <selection activeCell="J70" sqref="J70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156</v>
      </c>
    </row>
    <row r="3" spans="1:12" ht="12.75">
      <c r="A3" s="18" t="s">
        <v>329</v>
      </c>
      <c r="B3" s="203"/>
      <c r="C3" s="203"/>
      <c r="D3" s="203"/>
      <c r="E3" s="203"/>
      <c r="F3" s="203"/>
      <c r="G3" s="203"/>
      <c r="H3" s="203"/>
      <c r="I3" s="19"/>
      <c r="L3" s="30"/>
    </row>
    <row r="4" spans="1:9" ht="12.75">
      <c r="A4" s="18" t="s">
        <v>174</v>
      </c>
      <c r="B4" s="203"/>
      <c r="C4" s="203"/>
      <c r="D4" s="203"/>
      <c r="E4" s="203"/>
      <c r="F4" s="203"/>
      <c r="G4" s="203"/>
      <c r="H4" s="203"/>
      <c r="I4" s="19"/>
    </row>
    <row r="5" spans="1:9" ht="12.75">
      <c r="A5" s="18" t="s">
        <v>175</v>
      </c>
      <c r="B5" s="203"/>
      <c r="C5" s="203"/>
      <c r="D5" s="203"/>
      <c r="E5" s="203"/>
      <c r="F5" s="203"/>
      <c r="G5" s="203"/>
      <c r="H5" s="203"/>
      <c r="I5" s="45"/>
    </row>
    <row r="6" spans="1:9" ht="12.75">
      <c r="A6" s="18" t="s">
        <v>177</v>
      </c>
      <c r="B6" s="203"/>
      <c r="C6" s="203"/>
      <c r="D6" s="203"/>
      <c r="E6" s="203"/>
      <c r="F6" s="203"/>
      <c r="G6" s="203"/>
      <c r="H6" s="203"/>
      <c r="I6" s="19"/>
    </row>
    <row r="7" spans="6:9" ht="12.75">
      <c r="F7" s="30"/>
      <c r="G7" s="30"/>
      <c r="H7" s="30"/>
      <c r="I7" s="30"/>
    </row>
    <row r="9" spans="1:9" ht="13.5" thickBot="1">
      <c r="A9" s="237" t="s">
        <v>500</v>
      </c>
      <c r="B9" s="237"/>
      <c r="C9" s="237"/>
      <c r="D9" s="237"/>
      <c r="E9" s="237"/>
      <c r="F9" s="237"/>
      <c r="G9" s="237"/>
      <c r="H9" s="237"/>
      <c r="I9" s="46"/>
    </row>
    <row r="10" spans="1:9" ht="14.25" thickBot="1" thickTop="1">
      <c r="A10" s="236" t="s">
        <v>642</v>
      </c>
      <c r="B10" s="236"/>
      <c r="C10" s="236"/>
      <c r="D10" s="236"/>
      <c r="E10" s="236"/>
      <c r="F10" s="236"/>
      <c r="G10" s="236"/>
      <c r="H10" s="236"/>
      <c r="I10" s="47"/>
    </row>
    <row r="11" spans="2:8" ht="13.5" thickTop="1">
      <c r="B11" s="127" t="s">
        <v>502</v>
      </c>
      <c r="C11" s="127"/>
      <c r="D11" s="127"/>
      <c r="E11" s="127"/>
      <c r="F11" s="127"/>
      <c r="G11" s="127"/>
      <c r="H11" s="127"/>
    </row>
    <row r="14" ht="12.75">
      <c r="H14" s="42" t="s">
        <v>606</v>
      </c>
    </row>
    <row r="15" spans="1:8" ht="12.75">
      <c r="A15" s="130" t="s">
        <v>117</v>
      </c>
      <c r="B15" s="130" t="s">
        <v>504</v>
      </c>
      <c r="C15" s="130" t="s">
        <v>179</v>
      </c>
      <c r="D15" s="227" t="s">
        <v>506</v>
      </c>
      <c r="E15" s="228"/>
      <c r="F15" s="229"/>
      <c r="G15" s="146" t="s">
        <v>332</v>
      </c>
      <c r="H15" s="146"/>
    </row>
    <row r="16" spans="1:8" ht="12.75">
      <c r="A16" s="220"/>
      <c r="B16" s="220"/>
      <c r="C16" s="220"/>
      <c r="D16" s="230"/>
      <c r="E16" s="231"/>
      <c r="F16" s="232"/>
      <c r="G16" s="146"/>
      <c r="H16" s="146"/>
    </row>
    <row r="17" spans="1:8" ht="12.75">
      <c r="A17" s="220"/>
      <c r="B17" s="220"/>
      <c r="C17" s="220"/>
      <c r="D17" s="230"/>
      <c r="E17" s="231"/>
      <c r="F17" s="232"/>
      <c r="G17" s="146"/>
      <c r="H17" s="146"/>
    </row>
    <row r="18" spans="1:8" ht="12.75">
      <c r="A18" s="220"/>
      <c r="B18" s="220"/>
      <c r="C18" s="220"/>
      <c r="D18" s="230"/>
      <c r="E18" s="231"/>
      <c r="F18" s="232"/>
      <c r="G18" s="130" t="s">
        <v>507</v>
      </c>
      <c r="H18" s="130" t="s">
        <v>508</v>
      </c>
    </row>
    <row r="19" spans="1:8" ht="12.75">
      <c r="A19" s="221"/>
      <c r="B19" s="221"/>
      <c r="C19" s="221"/>
      <c r="D19" s="233"/>
      <c r="E19" s="234"/>
      <c r="F19" s="235"/>
      <c r="G19" s="221"/>
      <c r="H19" s="221"/>
    </row>
    <row r="20" spans="1:8" ht="12.75">
      <c r="A20" s="26">
        <v>1</v>
      </c>
      <c r="B20" s="26">
        <v>2</v>
      </c>
      <c r="C20" s="26">
        <v>3</v>
      </c>
      <c r="D20" s="146">
        <v>4</v>
      </c>
      <c r="E20" s="146"/>
      <c r="F20" s="146"/>
      <c r="G20" s="26">
        <v>5</v>
      </c>
      <c r="H20" s="26">
        <v>6</v>
      </c>
    </row>
    <row r="21" spans="1:8" ht="29.25" customHeight="1">
      <c r="A21" s="26" t="s">
        <v>607</v>
      </c>
      <c r="B21" s="5" t="s">
        <v>608</v>
      </c>
      <c r="C21" s="26"/>
      <c r="D21" s="146"/>
      <c r="E21" s="146"/>
      <c r="F21" s="146"/>
      <c r="G21" s="26"/>
      <c r="H21" s="26"/>
    </row>
    <row r="22" spans="1:8" ht="14.25" customHeight="1">
      <c r="A22" s="39" t="s">
        <v>609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510</v>
      </c>
      <c r="B23" s="5" t="s">
        <v>610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513</v>
      </c>
      <c r="B24" s="5" t="s">
        <v>611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515</v>
      </c>
      <c r="B25" s="5" t="s">
        <v>612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613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510</v>
      </c>
      <c r="B27" s="5" t="s">
        <v>614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513</v>
      </c>
      <c r="B28" s="5" t="s">
        <v>615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515</v>
      </c>
      <c r="B29" s="5" t="s">
        <v>616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517</v>
      </c>
      <c r="B30" s="5" t="s">
        <v>617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519</v>
      </c>
      <c r="B31" s="5" t="s">
        <v>618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619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620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621</v>
      </c>
      <c r="B34" s="5" t="s">
        <v>622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609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510</v>
      </c>
      <c r="B36" s="5" t="s">
        <v>541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513</v>
      </c>
      <c r="B37" s="5" t="s">
        <v>543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515</v>
      </c>
      <c r="B38" s="5" t="s">
        <v>545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517</v>
      </c>
      <c r="B39" s="5" t="s">
        <v>547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519</v>
      </c>
      <c r="B40" s="5" t="s">
        <v>549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520</v>
      </c>
      <c r="B41" s="5" t="s">
        <v>551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613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510</v>
      </c>
      <c r="B43" s="5" t="s">
        <v>554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513</v>
      </c>
      <c r="B44" s="5" t="s">
        <v>556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515</v>
      </c>
      <c r="B45" s="5" t="s">
        <v>558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517</v>
      </c>
      <c r="B46" s="5" t="s">
        <v>560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619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620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623</v>
      </c>
      <c r="B49" s="5" t="s">
        <v>624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609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510</v>
      </c>
      <c r="B51" s="5" t="s">
        <v>565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513</v>
      </c>
      <c r="B52" s="5" t="s">
        <v>567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515</v>
      </c>
      <c r="B53" s="5" t="s">
        <v>569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517</v>
      </c>
      <c r="B54" s="5" t="s">
        <v>571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613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510</v>
      </c>
      <c r="B56" s="5" t="s">
        <v>574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513</v>
      </c>
      <c r="B57" s="5" t="s">
        <v>576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515</v>
      </c>
      <c r="B58" s="5" t="s">
        <v>578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517</v>
      </c>
      <c r="B59" s="5" t="s">
        <v>580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519</v>
      </c>
      <c r="B60" s="5" t="s">
        <v>582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520</v>
      </c>
      <c r="B61" s="5" t="s">
        <v>584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619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620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625</v>
      </c>
      <c r="B64" s="5" t="s">
        <v>626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627</v>
      </c>
      <c r="B65" s="5" t="s">
        <v>628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629</v>
      </c>
      <c r="B66" s="5" t="s">
        <v>630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631</v>
      </c>
      <c r="B67" s="5" t="s">
        <v>632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633</v>
      </c>
      <c r="B68" s="5" t="s">
        <v>634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609</v>
      </c>
      <c r="B69" s="5" t="s">
        <v>635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636</v>
      </c>
      <c r="B70" s="5" t="s">
        <v>637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638</v>
      </c>
      <c r="B71" s="5" t="s">
        <v>639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603</v>
      </c>
      <c r="B73" s="44" t="s">
        <v>640</v>
      </c>
      <c r="H73" s="16" t="s">
        <v>327</v>
      </c>
    </row>
    <row r="74" spans="1:8" ht="12.75">
      <c r="A74" s="48" t="s">
        <v>604</v>
      </c>
      <c r="B74" s="44" t="s">
        <v>640</v>
      </c>
      <c r="G74" s="16" t="s">
        <v>641</v>
      </c>
      <c r="H74" s="83"/>
    </row>
  </sheetData>
  <sheetProtection/>
  <mergeCells count="16">
    <mergeCell ref="D15:F19"/>
    <mergeCell ref="A10:H10"/>
    <mergeCell ref="B11:H11"/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80" zoomScalePageLayoutView="0" workbookViewId="0" topLeftCell="A43">
      <selection activeCell="H68" sqref="H68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76" customWidth="1"/>
    <col min="9" max="9" width="17.375" style="76" customWidth="1"/>
    <col min="10" max="16384" width="9.125" style="16" customWidth="1"/>
  </cols>
  <sheetData>
    <row r="1" ht="13.5">
      <c r="I1" s="61" t="s">
        <v>122</v>
      </c>
    </row>
    <row r="2" ht="13.5">
      <c r="I2" s="75" t="s">
        <v>154</v>
      </c>
    </row>
    <row r="3" spans="1:9" ht="12.75">
      <c r="A3" s="18" t="s">
        <v>329</v>
      </c>
      <c r="B3" s="240" t="s">
        <v>651</v>
      </c>
      <c r="C3" s="241"/>
      <c r="D3" s="241"/>
      <c r="E3" s="241"/>
      <c r="F3" s="241"/>
      <c r="G3" s="241"/>
      <c r="H3" s="241"/>
      <c r="I3" s="242"/>
    </row>
    <row r="4" spans="1:9" ht="12.75">
      <c r="A4" s="18" t="s">
        <v>174</v>
      </c>
      <c r="B4" s="240" t="s">
        <v>652</v>
      </c>
      <c r="C4" s="241"/>
      <c r="D4" s="241"/>
      <c r="E4" s="241"/>
      <c r="F4" s="241"/>
      <c r="G4" s="241"/>
      <c r="H4" s="241"/>
      <c r="I4" s="242"/>
    </row>
    <row r="5" spans="1:9" ht="12.75">
      <c r="A5" s="18" t="s">
        <v>175</v>
      </c>
      <c r="B5" s="240" t="s">
        <v>654</v>
      </c>
      <c r="C5" s="241"/>
      <c r="D5" s="241"/>
      <c r="E5" s="241"/>
      <c r="F5" s="241"/>
      <c r="G5" s="241"/>
      <c r="H5" s="241"/>
      <c r="I5" s="242"/>
    </row>
    <row r="6" spans="1:9" ht="12.75">
      <c r="A6" s="18" t="s">
        <v>176</v>
      </c>
      <c r="B6" s="157">
        <v>4200225150005</v>
      </c>
      <c r="C6" s="204"/>
      <c r="D6" s="204"/>
      <c r="E6" s="204"/>
      <c r="F6" s="204"/>
      <c r="G6" s="204"/>
      <c r="H6" s="204"/>
      <c r="I6" s="205"/>
    </row>
    <row r="7" spans="1:9" ht="12.75">
      <c r="A7" s="18" t="s">
        <v>177</v>
      </c>
      <c r="B7" s="240" t="s">
        <v>653</v>
      </c>
      <c r="C7" s="241"/>
      <c r="D7" s="241"/>
      <c r="E7" s="241"/>
      <c r="F7" s="241"/>
      <c r="G7" s="241"/>
      <c r="H7" s="241"/>
      <c r="I7" s="242"/>
    </row>
    <row r="8" spans="6:9" ht="12.75">
      <c r="F8" s="30"/>
      <c r="G8" s="30"/>
      <c r="H8" s="77"/>
      <c r="I8" s="77"/>
    </row>
    <row r="10" spans="1:9" ht="13.5" thickBot="1">
      <c r="A10" s="238" t="s">
        <v>500</v>
      </c>
      <c r="B10" s="238"/>
      <c r="C10" s="238"/>
      <c r="D10" s="238"/>
      <c r="E10" s="238"/>
      <c r="F10" s="238"/>
      <c r="G10" s="238"/>
      <c r="H10" s="238"/>
      <c r="I10" s="238"/>
    </row>
    <row r="11" spans="1:9" ht="14.25" thickBot="1" thickTop="1">
      <c r="A11" s="243" t="s">
        <v>501</v>
      </c>
      <c r="B11" s="243"/>
      <c r="C11" s="243"/>
      <c r="D11" s="243"/>
      <c r="E11" s="243"/>
      <c r="F11" s="243"/>
      <c r="G11" s="243"/>
      <c r="H11" s="243"/>
      <c r="I11" s="243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27" t="s">
        <v>673</v>
      </c>
      <c r="C13" s="127"/>
      <c r="D13" s="127"/>
      <c r="E13" s="127"/>
      <c r="F13" s="127"/>
      <c r="G13" s="127"/>
      <c r="H13" s="127"/>
    </row>
    <row r="15" ht="12.75">
      <c r="I15" s="76" t="s">
        <v>503</v>
      </c>
    </row>
    <row r="16" spans="1:9" ht="12.75" customHeight="1">
      <c r="A16" s="130" t="s">
        <v>605</v>
      </c>
      <c r="B16" s="239" t="s">
        <v>504</v>
      </c>
      <c r="C16" s="245" t="s">
        <v>179</v>
      </c>
      <c r="D16" s="239" t="s">
        <v>505</v>
      </c>
      <c r="E16" s="239" t="s">
        <v>506</v>
      </c>
      <c r="F16" s="239"/>
      <c r="G16" s="239"/>
      <c r="H16" s="244" t="s">
        <v>332</v>
      </c>
      <c r="I16" s="244"/>
    </row>
    <row r="17" spans="1:9" ht="12.75" customHeight="1">
      <c r="A17" s="220"/>
      <c r="B17" s="239"/>
      <c r="C17" s="245"/>
      <c r="D17" s="239"/>
      <c r="E17" s="239"/>
      <c r="F17" s="239"/>
      <c r="G17" s="239"/>
      <c r="H17" s="244"/>
      <c r="I17" s="244"/>
    </row>
    <row r="18" spans="1:9" ht="12.75">
      <c r="A18" s="220"/>
      <c r="B18" s="239"/>
      <c r="C18" s="245"/>
      <c r="D18" s="239"/>
      <c r="E18" s="239"/>
      <c r="F18" s="239"/>
      <c r="G18" s="239"/>
      <c r="H18" s="244"/>
      <c r="I18" s="244"/>
    </row>
    <row r="19" spans="1:9" ht="25.5" customHeight="1">
      <c r="A19" s="220"/>
      <c r="B19" s="239"/>
      <c r="C19" s="245"/>
      <c r="D19" s="239"/>
      <c r="E19" s="239"/>
      <c r="F19" s="239"/>
      <c r="G19" s="239"/>
      <c r="H19" s="244" t="s">
        <v>507</v>
      </c>
      <c r="I19" s="244" t="s">
        <v>508</v>
      </c>
    </row>
    <row r="20" spans="1:9" ht="12.75">
      <c r="A20" s="221"/>
      <c r="B20" s="239"/>
      <c r="C20" s="245"/>
      <c r="D20" s="239"/>
      <c r="E20" s="239"/>
      <c r="F20" s="239"/>
      <c r="G20" s="239"/>
      <c r="H20" s="244"/>
      <c r="I20" s="244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46">
        <v>5</v>
      </c>
      <c r="F21" s="146"/>
      <c r="G21" s="146"/>
      <c r="H21" s="68">
        <v>6</v>
      </c>
      <c r="I21" s="68">
        <v>7</v>
      </c>
    </row>
    <row r="22" spans="1:9" ht="27" customHeight="1">
      <c r="A22" s="26"/>
      <c r="B22" s="43" t="s">
        <v>509</v>
      </c>
      <c r="C22" s="26"/>
      <c r="D22" s="26"/>
      <c r="E22" s="146"/>
      <c r="F22" s="146"/>
      <c r="G22" s="146"/>
      <c r="H22" s="69"/>
      <c r="I22" s="69"/>
    </row>
    <row r="23" spans="1:9" ht="15" customHeight="1">
      <c r="A23" s="26" t="s">
        <v>510</v>
      </c>
      <c r="B23" s="38" t="s">
        <v>511</v>
      </c>
      <c r="C23" s="26"/>
      <c r="D23" s="26"/>
      <c r="E23" s="26">
        <v>4</v>
      </c>
      <c r="F23" s="26">
        <v>0</v>
      </c>
      <c r="G23" s="26">
        <v>1</v>
      </c>
      <c r="H23" s="69">
        <v>52383005</v>
      </c>
      <c r="I23" s="69">
        <v>620382</v>
      </c>
    </row>
    <row r="24" spans="1:9" ht="13.5" customHeight="1">
      <c r="A24" s="26"/>
      <c r="B24" s="5" t="s">
        <v>512</v>
      </c>
      <c r="C24" s="26"/>
      <c r="D24" s="26"/>
      <c r="E24" s="26"/>
      <c r="F24" s="26"/>
      <c r="G24" s="26"/>
      <c r="H24" s="69"/>
      <c r="I24" s="69"/>
    </row>
    <row r="25" spans="1:9" ht="26.25" customHeight="1">
      <c r="A25" s="26" t="s">
        <v>513</v>
      </c>
      <c r="B25" s="5" t="s">
        <v>514</v>
      </c>
      <c r="C25" s="26"/>
      <c r="D25" s="26" t="s">
        <v>165</v>
      </c>
      <c r="E25" s="26"/>
      <c r="F25" s="26"/>
      <c r="G25" s="26"/>
      <c r="H25" s="69">
        <v>3062612</v>
      </c>
      <c r="I25" s="69">
        <v>4019667</v>
      </c>
    </row>
    <row r="26" spans="1:9" ht="15.75" customHeight="1">
      <c r="A26" s="26" t="s">
        <v>515</v>
      </c>
      <c r="B26" s="5" t="s">
        <v>166</v>
      </c>
      <c r="C26" s="26"/>
      <c r="D26" s="26" t="s">
        <v>516</v>
      </c>
      <c r="E26" s="26"/>
      <c r="F26" s="26"/>
      <c r="G26" s="26"/>
      <c r="H26" s="69"/>
      <c r="I26" s="69"/>
    </row>
    <row r="27" spans="1:9" ht="27" customHeight="1">
      <c r="A27" s="26" t="s">
        <v>517</v>
      </c>
      <c r="B27" s="5" t="s">
        <v>518</v>
      </c>
      <c r="C27" s="26"/>
      <c r="D27" s="26" t="s">
        <v>165</v>
      </c>
      <c r="E27" s="26"/>
      <c r="F27" s="26"/>
      <c r="G27" s="26"/>
      <c r="H27" s="69">
        <v>147194970</v>
      </c>
      <c r="I27" s="69">
        <v>146896996</v>
      </c>
    </row>
    <row r="28" spans="1:9" ht="15.75" customHeight="1">
      <c r="A28" s="26" t="s">
        <v>519</v>
      </c>
      <c r="B28" s="5" t="s">
        <v>167</v>
      </c>
      <c r="C28" s="26"/>
      <c r="D28" s="26" t="s">
        <v>516</v>
      </c>
      <c r="E28" s="26"/>
      <c r="F28" s="26"/>
      <c r="G28" s="26"/>
      <c r="H28" s="69">
        <v>2208791</v>
      </c>
      <c r="I28" s="69">
        <v>1214322</v>
      </c>
    </row>
    <row r="29" spans="1:9" ht="15.75" customHeight="1">
      <c r="A29" s="26" t="s">
        <v>520</v>
      </c>
      <c r="B29" s="5" t="s">
        <v>521</v>
      </c>
      <c r="C29" s="26"/>
      <c r="D29" s="26" t="s">
        <v>516</v>
      </c>
      <c r="E29" s="26"/>
      <c r="F29" s="26"/>
      <c r="G29" s="26"/>
      <c r="H29" s="69"/>
      <c r="I29" s="69"/>
    </row>
    <row r="30" spans="1:9" ht="13.5" customHeight="1">
      <c r="A30" s="26" t="s">
        <v>522</v>
      </c>
      <c r="B30" s="5" t="s">
        <v>523</v>
      </c>
      <c r="C30" s="26"/>
      <c r="D30" s="26" t="s">
        <v>516</v>
      </c>
      <c r="E30" s="26"/>
      <c r="F30" s="26"/>
      <c r="G30" s="26"/>
      <c r="H30" s="69">
        <v>1401596</v>
      </c>
      <c r="I30" s="69">
        <v>-3258394</v>
      </c>
    </row>
    <row r="31" spans="1:9" ht="26.25" customHeight="1">
      <c r="A31" s="26" t="s">
        <v>524</v>
      </c>
      <c r="B31" s="5" t="s">
        <v>525</v>
      </c>
      <c r="C31" s="26"/>
      <c r="D31" s="26" t="s">
        <v>516</v>
      </c>
      <c r="E31" s="26"/>
      <c r="F31" s="26"/>
      <c r="G31" s="26"/>
      <c r="H31" s="69"/>
      <c r="I31" s="69"/>
    </row>
    <row r="32" spans="1:9" ht="15.75" customHeight="1">
      <c r="A32" s="39" t="s">
        <v>526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1">
        <f>SUM(H25:H31)</f>
        <v>153867969</v>
      </c>
      <c r="I32" s="71">
        <f>SUM(I25:I31)</f>
        <v>148872591</v>
      </c>
    </row>
    <row r="33" spans="1:9" ht="12.75" customHeight="1">
      <c r="A33" s="26" t="s">
        <v>527</v>
      </c>
      <c r="B33" s="5" t="s">
        <v>168</v>
      </c>
      <c r="C33" s="26"/>
      <c r="D33" s="26" t="s">
        <v>516</v>
      </c>
      <c r="E33" s="26"/>
      <c r="F33" s="26"/>
      <c r="G33" s="26"/>
      <c r="H33" s="69">
        <v>-11625086</v>
      </c>
      <c r="I33" s="69">
        <v>9941517</v>
      </c>
    </row>
    <row r="34" spans="1:9" ht="13.5" customHeight="1">
      <c r="A34" s="26" t="s">
        <v>528</v>
      </c>
      <c r="B34" s="5" t="s">
        <v>169</v>
      </c>
      <c r="C34" s="26"/>
      <c r="D34" s="26" t="s">
        <v>516</v>
      </c>
      <c r="E34" s="26"/>
      <c r="F34" s="26"/>
      <c r="G34" s="26"/>
      <c r="H34" s="69">
        <v>-20771306</v>
      </c>
      <c r="I34" s="69">
        <v>18463456</v>
      </c>
    </row>
    <row r="35" spans="1:9" ht="14.25" customHeight="1">
      <c r="A35" s="26" t="s">
        <v>529</v>
      </c>
      <c r="B35" s="5" t="s">
        <v>530</v>
      </c>
      <c r="C35" s="26"/>
      <c r="D35" s="26" t="s">
        <v>516</v>
      </c>
      <c r="E35" s="26"/>
      <c r="F35" s="26"/>
      <c r="G35" s="26"/>
      <c r="H35" s="69">
        <v>-13747034</v>
      </c>
      <c r="I35" s="69">
        <v>-11452537</v>
      </c>
    </row>
    <row r="36" spans="1:9" ht="14.25" customHeight="1">
      <c r="A36" s="26" t="s">
        <v>531</v>
      </c>
      <c r="B36" s="5" t="s">
        <v>170</v>
      </c>
      <c r="C36" s="26"/>
      <c r="D36" s="26" t="s">
        <v>516</v>
      </c>
      <c r="E36" s="26"/>
      <c r="F36" s="26"/>
      <c r="G36" s="26"/>
      <c r="H36" s="69">
        <v>-407532</v>
      </c>
      <c r="I36" s="69">
        <v>314103</v>
      </c>
    </row>
    <row r="37" spans="1:9" ht="14.25" customHeight="1">
      <c r="A37" s="26" t="s">
        <v>532</v>
      </c>
      <c r="B37" s="5" t="s">
        <v>533</v>
      </c>
      <c r="C37" s="26"/>
      <c r="D37" s="26" t="s">
        <v>516</v>
      </c>
      <c r="E37" s="26"/>
      <c r="F37" s="26"/>
      <c r="G37" s="26"/>
      <c r="H37" s="69">
        <v>-10357158</v>
      </c>
      <c r="I37" s="69">
        <v>6484800</v>
      </c>
    </row>
    <row r="38" spans="1:9" ht="13.5" customHeight="1">
      <c r="A38" s="26" t="s">
        <v>534</v>
      </c>
      <c r="B38" s="5" t="s">
        <v>171</v>
      </c>
      <c r="C38" s="26"/>
      <c r="D38" s="26" t="s">
        <v>516</v>
      </c>
      <c r="E38" s="26"/>
      <c r="F38" s="26"/>
      <c r="G38" s="26"/>
      <c r="H38" s="69">
        <v>11264984</v>
      </c>
      <c r="I38" s="69">
        <v>-21837510</v>
      </c>
    </row>
    <row r="39" spans="1:9" ht="15" customHeight="1">
      <c r="A39" s="26" t="s">
        <v>535</v>
      </c>
      <c r="B39" s="5" t="s">
        <v>172</v>
      </c>
      <c r="C39" s="26"/>
      <c r="D39" s="26" t="s">
        <v>516</v>
      </c>
      <c r="E39" s="26"/>
      <c r="F39" s="26"/>
      <c r="G39" s="26"/>
      <c r="H39" s="69">
        <v>17712466</v>
      </c>
      <c r="I39" s="69">
        <v>-4976899</v>
      </c>
    </row>
    <row r="40" spans="1:9" ht="15.75" customHeight="1">
      <c r="A40" s="39" t="s">
        <v>536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1">
        <f>SUM(H33:H39)</f>
        <v>-27930666</v>
      </c>
      <c r="I40" s="71">
        <f>SUM(I33:I39)</f>
        <v>-3063070</v>
      </c>
    </row>
    <row r="41" spans="1:9" ht="15.75" customHeight="1">
      <c r="A41" s="39" t="s">
        <v>537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1">
        <f>H23+H32+H40</f>
        <v>178320308</v>
      </c>
      <c r="I41" s="71">
        <f>I23+I32+I40</f>
        <v>146429903</v>
      </c>
    </row>
    <row r="42" spans="1:9" ht="15" customHeight="1">
      <c r="A42" s="26"/>
      <c r="B42" s="5" t="s">
        <v>538</v>
      </c>
      <c r="C42" s="26"/>
      <c r="D42" s="26"/>
      <c r="E42" s="26"/>
      <c r="F42" s="26"/>
      <c r="G42" s="26"/>
      <c r="H42" s="69"/>
      <c r="I42" s="69"/>
    </row>
    <row r="43" spans="1:9" ht="15" customHeight="1">
      <c r="A43" s="39" t="s">
        <v>539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1">
        <f>SUM(H44:H49)</f>
        <v>80397189</v>
      </c>
      <c r="I43" s="71">
        <f>SUM(I44:I49)</f>
        <v>135204409</v>
      </c>
    </row>
    <row r="44" spans="1:9" ht="17.25" customHeight="1">
      <c r="A44" s="26" t="s">
        <v>540</v>
      </c>
      <c r="B44" s="5" t="s">
        <v>541</v>
      </c>
      <c r="C44" s="26"/>
      <c r="D44" s="26" t="s">
        <v>165</v>
      </c>
      <c r="E44" s="26">
        <v>4</v>
      </c>
      <c r="F44" s="26">
        <v>0</v>
      </c>
      <c r="G44" s="26">
        <v>6</v>
      </c>
      <c r="H44" s="69">
        <v>61608645</v>
      </c>
      <c r="I44" s="69">
        <v>96829780</v>
      </c>
    </row>
    <row r="45" spans="1:9" ht="15.75" customHeight="1">
      <c r="A45" s="26" t="s">
        <v>542</v>
      </c>
      <c r="B45" s="5" t="s">
        <v>543</v>
      </c>
      <c r="C45" s="26"/>
      <c r="D45" s="26" t="s">
        <v>165</v>
      </c>
      <c r="E45" s="26">
        <v>4</v>
      </c>
      <c r="F45" s="26">
        <v>0</v>
      </c>
      <c r="G45" s="26">
        <v>7</v>
      </c>
      <c r="H45" s="69">
        <v>0</v>
      </c>
      <c r="I45" s="69">
        <v>0</v>
      </c>
    </row>
    <row r="46" spans="1:9" ht="15" customHeight="1">
      <c r="A46" s="26" t="s">
        <v>544</v>
      </c>
      <c r="B46" s="5" t="s">
        <v>545</v>
      </c>
      <c r="C46" s="26"/>
      <c r="D46" s="26" t="s">
        <v>165</v>
      </c>
      <c r="E46" s="26">
        <v>4</v>
      </c>
      <c r="F46" s="26">
        <v>0</v>
      </c>
      <c r="G46" s="26">
        <v>8</v>
      </c>
      <c r="H46" s="69">
        <v>0</v>
      </c>
      <c r="I46" s="69">
        <v>0</v>
      </c>
    </row>
    <row r="47" spans="1:9" ht="12.75" customHeight="1">
      <c r="A47" s="26" t="s">
        <v>546</v>
      </c>
      <c r="B47" s="5" t="s">
        <v>547</v>
      </c>
      <c r="C47" s="26"/>
      <c r="D47" s="26" t="s">
        <v>165</v>
      </c>
      <c r="E47" s="26">
        <v>4</v>
      </c>
      <c r="F47" s="26">
        <v>0</v>
      </c>
      <c r="G47" s="26">
        <v>9</v>
      </c>
      <c r="H47" s="69">
        <v>0</v>
      </c>
      <c r="I47" s="69">
        <v>0</v>
      </c>
    </row>
    <row r="48" spans="1:9" ht="12.75" customHeight="1">
      <c r="A48" s="26" t="s">
        <v>548</v>
      </c>
      <c r="B48" s="5" t="s">
        <v>549</v>
      </c>
      <c r="C48" s="26"/>
      <c r="D48" s="26" t="s">
        <v>165</v>
      </c>
      <c r="E48" s="26">
        <v>4</v>
      </c>
      <c r="F48" s="26">
        <v>1</v>
      </c>
      <c r="G48" s="26">
        <v>0</v>
      </c>
      <c r="H48" s="69">
        <v>0</v>
      </c>
      <c r="I48" s="69">
        <v>0</v>
      </c>
    </row>
    <row r="49" spans="1:9" ht="13.5" customHeight="1">
      <c r="A49" s="26" t="s">
        <v>550</v>
      </c>
      <c r="B49" s="5" t="s">
        <v>551</v>
      </c>
      <c r="C49" s="26"/>
      <c r="D49" s="26" t="s">
        <v>165</v>
      </c>
      <c r="E49" s="26">
        <v>4</v>
      </c>
      <c r="F49" s="26">
        <v>1</v>
      </c>
      <c r="G49" s="26">
        <v>1</v>
      </c>
      <c r="H49" s="69">
        <v>18788544</v>
      </c>
      <c r="I49" s="69">
        <v>38374629</v>
      </c>
    </row>
    <row r="50" spans="1:9" ht="15.75" customHeight="1">
      <c r="A50" s="39" t="s">
        <v>552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1">
        <f>SUM(H51:H54)</f>
        <v>135031939</v>
      </c>
      <c r="I50" s="71">
        <f>SUM(I51:I54)</f>
        <v>309767663</v>
      </c>
    </row>
    <row r="51" spans="1:9" ht="15" customHeight="1">
      <c r="A51" s="26" t="s">
        <v>553</v>
      </c>
      <c r="B51" s="5" t="s">
        <v>554</v>
      </c>
      <c r="C51" s="26"/>
      <c r="D51" s="26" t="s">
        <v>173</v>
      </c>
      <c r="E51" s="26">
        <v>4</v>
      </c>
      <c r="F51" s="26">
        <v>1</v>
      </c>
      <c r="G51" s="26">
        <v>3</v>
      </c>
      <c r="H51" s="69">
        <v>9779150</v>
      </c>
      <c r="I51" s="69">
        <v>47601210</v>
      </c>
    </row>
    <row r="52" spans="1:9" ht="13.5" customHeight="1">
      <c r="A52" s="26" t="s">
        <v>555</v>
      </c>
      <c r="B52" s="5" t="s">
        <v>556</v>
      </c>
      <c r="C52" s="26"/>
      <c r="D52" s="26" t="s">
        <v>173</v>
      </c>
      <c r="E52" s="26">
        <v>4</v>
      </c>
      <c r="F52" s="26">
        <v>1</v>
      </c>
      <c r="G52" s="26">
        <v>4</v>
      </c>
      <c r="H52" s="69">
        <v>13558649</v>
      </c>
      <c r="I52" s="69">
        <v>73156366</v>
      </c>
    </row>
    <row r="53" spans="1:9" ht="14.25" customHeight="1">
      <c r="A53" s="26" t="s">
        <v>557</v>
      </c>
      <c r="B53" s="5" t="s">
        <v>558</v>
      </c>
      <c r="C53" s="26"/>
      <c r="D53" s="26" t="s">
        <v>173</v>
      </c>
      <c r="E53" s="26">
        <v>4</v>
      </c>
      <c r="F53" s="26">
        <v>1</v>
      </c>
      <c r="G53" s="26">
        <v>5</v>
      </c>
      <c r="H53" s="69">
        <v>68665880</v>
      </c>
      <c r="I53" s="69">
        <v>45024921</v>
      </c>
    </row>
    <row r="54" spans="1:9" ht="16.5" customHeight="1">
      <c r="A54" s="26" t="s">
        <v>559</v>
      </c>
      <c r="B54" s="5" t="s">
        <v>560</v>
      </c>
      <c r="C54" s="26"/>
      <c r="D54" s="26" t="s">
        <v>173</v>
      </c>
      <c r="E54" s="26">
        <v>4</v>
      </c>
      <c r="F54" s="26">
        <v>1</v>
      </c>
      <c r="G54" s="26">
        <v>6</v>
      </c>
      <c r="H54" s="69">
        <v>43028260</v>
      </c>
      <c r="I54" s="69">
        <v>143985166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1"/>
      <c r="I55" s="71"/>
    </row>
    <row r="56" spans="1:9" ht="14.25" customHeight="1">
      <c r="A56" s="39" t="s">
        <v>561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1">
        <f>H50-H43</f>
        <v>54634750</v>
      </c>
      <c r="I56" s="71">
        <f>I50-I43</f>
        <v>174563254</v>
      </c>
    </row>
    <row r="57" spans="1:9" ht="27" customHeight="1">
      <c r="A57" s="26"/>
      <c r="B57" s="5" t="s">
        <v>562</v>
      </c>
      <c r="C57" s="26"/>
      <c r="D57" s="26"/>
      <c r="E57" s="26"/>
      <c r="F57" s="26"/>
      <c r="G57" s="26"/>
      <c r="H57" s="69"/>
      <c r="I57" s="69"/>
    </row>
    <row r="58" spans="1:9" ht="14.25" customHeight="1">
      <c r="A58" s="39" t="s">
        <v>563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1">
        <f>SUM(H59:H62)</f>
        <v>26517942</v>
      </c>
      <c r="I58" s="71">
        <f>SUM(I59:I62)</f>
        <v>27343588</v>
      </c>
    </row>
    <row r="59" spans="1:9" ht="13.5" customHeight="1">
      <c r="A59" s="26" t="s">
        <v>564</v>
      </c>
      <c r="B59" s="5" t="s">
        <v>565</v>
      </c>
      <c r="C59" s="26"/>
      <c r="D59" s="26" t="s">
        <v>165</v>
      </c>
      <c r="E59" s="26">
        <v>4</v>
      </c>
      <c r="F59" s="26">
        <v>2</v>
      </c>
      <c r="G59" s="26">
        <v>0</v>
      </c>
      <c r="H59" s="69"/>
      <c r="I59" s="69">
        <v>0</v>
      </c>
    </row>
    <row r="60" spans="1:9" ht="12.75" customHeight="1">
      <c r="A60" s="26" t="s">
        <v>566</v>
      </c>
      <c r="B60" s="5" t="s">
        <v>567</v>
      </c>
      <c r="C60" s="26"/>
      <c r="D60" s="26" t="s">
        <v>165</v>
      </c>
      <c r="E60" s="26">
        <v>4</v>
      </c>
      <c r="F60" s="26">
        <v>2</v>
      </c>
      <c r="G60" s="26">
        <v>1</v>
      </c>
      <c r="H60" s="69">
        <v>2536943</v>
      </c>
      <c r="I60" s="69">
        <v>343799</v>
      </c>
    </row>
    <row r="61" spans="1:9" ht="12.75" customHeight="1">
      <c r="A61" s="26" t="s">
        <v>568</v>
      </c>
      <c r="B61" s="5" t="s">
        <v>569</v>
      </c>
      <c r="C61" s="26"/>
      <c r="D61" s="26" t="s">
        <v>165</v>
      </c>
      <c r="E61" s="26">
        <v>4</v>
      </c>
      <c r="F61" s="26">
        <v>2</v>
      </c>
      <c r="G61" s="26">
        <v>2</v>
      </c>
      <c r="H61" s="69"/>
      <c r="I61" s="69">
        <v>363941</v>
      </c>
    </row>
    <row r="62" spans="1:9" ht="27.75" customHeight="1">
      <c r="A62" s="26" t="s">
        <v>570</v>
      </c>
      <c r="B62" s="5" t="s">
        <v>571</v>
      </c>
      <c r="C62" s="26"/>
      <c r="D62" s="26" t="s">
        <v>165</v>
      </c>
      <c r="E62" s="26">
        <v>4</v>
      </c>
      <c r="F62" s="26">
        <v>2</v>
      </c>
      <c r="G62" s="26">
        <v>3</v>
      </c>
      <c r="H62" s="69">
        <v>23980999</v>
      </c>
      <c r="I62" s="69">
        <v>26635848</v>
      </c>
    </row>
    <row r="63" spans="1:9" ht="14.25" customHeight="1">
      <c r="A63" s="39" t="s">
        <v>572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1">
        <f>SUM(H64:H69)</f>
        <v>105026044</v>
      </c>
      <c r="I63" s="71">
        <f>SUM(I64:I69)</f>
        <v>41978875</v>
      </c>
    </row>
    <row r="64" spans="1:9" ht="12.75" customHeight="1">
      <c r="A64" s="26" t="s">
        <v>573</v>
      </c>
      <c r="B64" s="5" t="s">
        <v>574</v>
      </c>
      <c r="C64" s="26"/>
      <c r="D64" s="26" t="s">
        <v>173</v>
      </c>
      <c r="E64" s="26">
        <v>4</v>
      </c>
      <c r="F64" s="26">
        <v>2</v>
      </c>
      <c r="G64" s="26">
        <v>5</v>
      </c>
      <c r="H64" s="69"/>
      <c r="I64" s="69">
        <v>0</v>
      </c>
    </row>
    <row r="65" spans="1:9" ht="15.75" customHeight="1">
      <c r="A65" s="26" t="s">
        <v>575</v>
      </c>
      <c r="B65" s="5" t="s">
        <v>576</v>
      </c>
      <c r="C65" s="26"/>
      <c r="D65" s="26" t="s">
        <v>173</v>
      </c>
      <c r="E65" s="26">
        <v>4</v>
      </c>
      <c r="F65" s="26">
        <v>2</v>
      </c>
      <c r="G65" s="26">
        <v>6</v>
      </c>
      <c r="H65" s="69">
        <v>343799</v>
      </c>
      <c r="I65" s="69">
        <v>0</v>
      </c>
    </row>
    <row r="66" spans="1:9" ht="14.25" customHeight="1">
      <c r="A66" s="26" t="s">
        <v>577</v>
      </c>
      <c r="B66" s="5" t="s">
        <v>578</v>
      </c>
      <c r="C66" s="26"/>
      <c r="D66" s="26" t="s">
        <v>173</v>
      </c>
      <c r="E66" s="26">
        <v>4</v>
      </c>
      <c r="F66" s="26">
        <v>2</v>
      </c>
      <c r="G66" s="26">
        <v>7</v>
      </c>
      <c r="H66" s="69">
        <v>12437447</v>
      </c>
      <c r="I66" s="69">
        <v>11258627</v>
      </c>
    </row>
    <row r="67" spans="1:9" ht="12" customHeight="1">
      <c r="A67" s="26" t="s">
        <v>579</v>
      </c>
      <c r="B67" s="5" t="s">
        <v>580</v>
      </c>
      <c r="C67" s="26"/>
      <c r="D67" s="26" t="s">
        <v>173</v>
      </c>
      <c r="E67" s="26">
        <v>4</v>
      </c>
      <c r="F67" s="26">
        <v>2</v>
      </c>
      <c r="G67" s="26">
        <v>8</v>
      </c>
      <c r="H67" s="69"/>
      <c r="I67" s="69">
        <v>0</v>
      </c>
    </row>
    <row r="68" spans="1:9" ht="13.5" customHeight="1">
      <c r="A68" s="26" t="s">
        <v>581</v>
      </c>
      <c r="B68" s="5" t="s">
        <v>582</v>
      </c>
      <c r="C68" s="26"/>
      <c r="D68" s="26" t="s">
        <v>173</v>
      </c>
      <c r="E68" s="26">
        <v>4</v>
      </c>
      <c r="F68" s="26">
        <v>2</v>
      </c>
      <c r="G68" s="26">
        <v>9</v>
      </c>
      <c r="H68" s="69">
        <v>69323505</v>
      </c>
      <c r="I68" s="69">
        <v>5116886</v>
      </c>
    </row>
    <row r="69" spans="1:9" ht="27" customHeight="1">
      <c r="A69" s="26" t="s">
        <v>583</v>
      </c>
      <c r="B69" s="5" t="s">
        <v>584</v>
      </c>
      <c r="C69" s="26"/>
      <c r="D69" s="26" t="s">
        <v>173</v>
      </c>
      <c r="E69" s="26">
        <v>4</v>
      </c>
      <c r="F69" s="26">
        <v>3</v>
      </c>
      <c r="G69" s="26">
        <v>0</v>
      </c>
      <c r="H69" s="69">
        <v>22921293</v>
      </c>
      <c r="I69" s="69">
        <v>25603362</v>
      </c>
    </row>
    <row r="70" spans="1:9" ht="14.25" customHeight="1">
      <c r="A70" s="39" t="s">
        <v>585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1"/>
      <c r="I70" s="71"/>
    </row>
    <row r="71" spans="1:9" ht="14.25" customHeight="1">
      <c r="A71" s="39" t="s">
        <v>586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71">
        <f>H63-H58</f>
        <v>78508102</v>
      </c>
      <c r="I71" s="71">
        <f>I63-I58</f>
        <v>14635287</v>
      </c>
    </row>
    <row r="72" spans="1:9" ht="13.5" customHeight="1">
      <c r="A72" s="39" t="s">
        <v>587</v>
      </c>
      <c r="B72" s="5" t="s">
        <v>588</v>
      </c>
      <c r="C72" s="26"/>
      <c r="D72" s="26"/>
      <c r="E72" s="26">
        <v>4</v>
      </c>
      <c r="F72" s="26">
        <v>3</v>
      </c>
      <c r="G72" s="26">
        <v>3</v>
      </c>
      <c r="H72" s="69">
        <f>H70+H55+H41</f>
        <v>178320308</v>
      </c>
      <c r="I72" s="69">
        <f>I70+I55+I41</f>
        <v>146429903</v>
      </c>
    </row>
    <row r="73" spans="1:9" ht="14.25" customHeight="1">
      <c r="A73" s="39" t="s">
        <v>589</v>
      </c>
      <c r="B73" s="5" t="s">
        <v>590</v>
      </c>
      <c r="C73" s="26"/>
      <c r="D73" s="26"/>
      <c r="E73" s="26">
        <v>4</v>
      </c>
      <c r="F73" s="26">
        <v>3</v>
      </c>
      <c r="G73" s="26">
        <v>4</v>
      </c>
      <c r="H73" s="69">
        <f>H56+H71</f>
        <v>133142852</v>
      </c>
      <c r="I73" s="69">
        <f>I56+I71</f>
        <v>189198541</v>
      </c>
    </row>
    <row r="74" spans="1:9" ht="12.75" customHeight="1">
      <c r="A74" s="39" t="s">
        <v>591</v>
      </c>
      <c r="B74" s="5" t="s">
        <v>592</v>
      </c>
      <c r="C74" s="26"/>
      <c r="D74" s="26"/>
      <c r="E74" s="26">
        <v>4</v>
      </c>
      <c r="F74" s="26">
        <v>3</v>
      </c>
      <c r="G74" s="26">
        <v>5</v>
      </c>
      <c r="H74" s="69">
        <f>H72-H73</f>
        <v>45177456</v>
      </c>
      <c r="I74" s="69"/>
    </row>
    <row r="75" spans="1:9" ht="13.5" customHeight="1">
      <c r="A75" s="39" t="s">
        <v>593</v>
      </c>
      <c r="B75" s="5" t="s">
        <v>594</v>
      </c>
      <c r="C75" s="26"/>
      <c r="D75" s="26"/>
      <c r="E75" s="26">
        <v>4</v>
      </c>
      <c r="F75" s="26">
        <v>3</v>
      </c>
      <c r="G75" s="26">
        <v>6</v>
      </c>
      <c r="H75" s="69"/>
      <c r="I75" s="69">
        <f>I73-I72</f>
        <v>42768638</v>
      </c>
    </row>
    <row r="76" spans="1:9" ht="13.5" customHeight="1">
      <c r="A76" s="39" t="s">
        <v>595</v>
      </c>
      <c r="B76" s="5" t="s">
        <v>596</v>
      </c>
      <c r="C76" s="26"/>
      <c r="D76" s="26"/>
      <c r="E76" s="26">
        <v>4</v>
      </c>
      <c r="F76" s="26">
        <v>3</v>
      </c>
      <c r="G76" s="26">
        <v>7</v>
      </c>
      <c r="H76" s="69">
        <v>57672938</v>
      </c>
      <c r="I76" s="69">
        <v>100441576</v>
      </c>
    </row>
    <row r="77" spans="1:9" ht="14.25" customHeight="1">
      <c r="A77" s="39" t="s">
        <v>597</v>
      </c>
      <c r="B77" s="5" t="s">
        <v>598</v>
      </c>
      <c r="C77" s="26"/>
      <c r="D77" s="26" t="s">
        <v>165</v>
      </c>
      <c r="E77" s="26">
        <v>4</v>
      </c>
      <c r="F77" s="26">
        <v>3</v>
      </c>
      <c r="G77" s="26">
        <v>8</v>
      </c>
      <c r="H77" s="69"/>
      <c r="I77" s="69"/>
    </row>
    <row r="78" spans="1:9" ht="15" customHeight="1">
      <c r="A78" s="39" t="s">
        <v>599</v>
      </c>
      <c r="B78" s="5" t="s">
        <v>600</v>
      </c>
      <c r="C78" s="26"/>
      <c r="D78" s="26" t="s">
        <v>173</v>
      </c>
      <c r="E78" s="26">
        <v>4</v>
      </c>
      <c r="F78" s="26">
        <v>3</v>
      </c>
      <c r="G78" s="26">
        <v>9</v>
      </c>
      <c r="H78" s="69"/>
      <c r="I78" s="69"/>
    </row>
    <row r="79" spans="1:9" ht="26.25" customHeight="1">
      <c r="A79" s="39" t="s">
        <v>601</v>
      </c>
      <c r="B79" s="5" t="s">
        <v>602</v>
      </c>
      <c r="C79" s="26"/>
      <c r="D79" s="26"/>
      <c r="E79" s="26">
        <v>4</v>
      </c>
      <c r="F79" s="26">
        <v>4</v>
      </c>
      <c r="G79" s="26">
        <v>0</v>
      </c>
      <c r="H79" s="69">
        <f>H76+H74-H75+H77-H78</f>
        <v>102850394</v>
      </c>
      <c r="I79" s="69">
        <f>I76+I74-I75+I77-I78</f>
        <v>57672938</v>
      </c>
    </row>
    <row r="81" spans="1:9" ht="12.75">
      <c r="A81" s="127" t="str">
        <f>'BS'!B161</f>
        <v>U Sarajevu</v>
      </c>
      <c r="B81" s="127"/>
      <c r="H81" s="16"/>
      <c r="I81" s="16" t="s">
        <v>327</v>
      </c>
    </row>
    <row r="82" spans="1:9" ht="12.75">
      <c r="A82" s="127" t="str">
        <f>'BS'!B162</f>
        <v>Dana 28.02.2019. godine</v>
      </c>
      <c r="B82" s="127"/>
      <c r="E82" s="30"/>
      <c r="F82" s="30"/>
      <c r="H82" s="16" t="s">
        <v>328</v>
      </c>
      <c r="I82" s="83"/>
    </row>
    <row r="83" spans="8:9" ht="12.75">
      <c r="H83" s="16"/>
      <c r="I83" s="16"/>
    </row>
  </sheetData>
  <sheetProtection/>
  <mergeCells count="20">
    <mergeCell ref="A16:A20"/>
    <mergeCell ref="A81:B81"/>
    <mergeCell ref="A82:B82"/>
    <mergeCell ref="C16:C20"/>
    <mergeCell ref="H19:H20"/>
    <mergeCell ref="I19:I20"/>
    <mergeCell ref="D16:D20"/>
    <mergeCell ref="E16:G20"/>
    <mergeCell ref="E21:G21"/>
    <mergeCell ref="E22:G22"/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28">
      <selection activeCell="A49" sqref="A49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51" t="s">
        <v>157</v>
      </c>
      <c r="L2" s="252"/>
    </row>
    <row r="3" spans="1:12" ht="12.75">
      <c r="A3" s="18" t="s">
        <v>329</v>
      </c>
      <c r="B3" s="203" t="s">
        <v>651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12.75">
      <c r="A4" s="18" t="s">
        <v>174</v>
      </c>
      <c r="B4" s="203" t="s">
        <v>647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2.75">
      <c r="A5" s="18" t="s">
        <v>175</v>
      </c>
      <c r="B5" s="203" t="s">
        <v>654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2.75">
      <c r="A6" s="18" t="s">
        <v>177</v>
      </c>
      <c r="B6" s="203" t="s">
        <v>653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47" t="s">
        <v>0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1:12" ht="13.5" thickTop="1">
      <c r="A13" s="248" t="s">
        <v>674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</row>
    <row r="16" ht="12.75">
      <c r="L16" s="16" t="s">
        <v>503</v>
      </c>
    </row>
    <row r="17" ht="0.75" customHeight="1"/>
    <row r="18" ht="12.75" hidden="1"/>
    <row r="19" spans="1:12" ht="26.25" customHeight="1">
      <c r="A19" s="239" t="s">
        <v>1</v>
      </c>
      <c r="B19" s="249" t="s">
        <v>506</v>
      </c>
      <c r="C19" s="249"/>
      <c r="D19" s="249"/>
      <c r="E19" s="146" t="s">
        <v>2</v>
      </c>
      <c r="F19" s="146"/>
      <c r="G19" s="146"/>
      <c r="H19" s="146"/>
      <c r="I19" s="146"/>
      <c r="J19" s="146"/>
      <c r="K19" s="249" t="s">
        <v>3</v>
      </c>
      <c r="L19" s="249" t="s">
        <v>4</v>
      </c>
    </row>
    <row r="20" spans="1:12" ht="15" customHeight="1">
      <c r="A20" s="239"/>
      <c r="B20" s="249"/>
      <c r="C20" s="249"/>
      <c r="D20" s="249"/>
      <c r="E20" s="146"/>
      <c r="F20" s="146"/>
      <c r="G20" s="146"/>
      <c r="H20" s="146"/>
      <c r="I20" s="146"/>
      <c r="J20" s="146"/>
      <c r="K20" s="249"/>
      <c r="L20" s="249"/>
    </row>
    <row r="21" spans="1:12" ht="16.5" customHeight="1" hidden="1">
      <c r="A21" s="239"/>
      <c r="B21" s="249"/>
      <c r="C21" s="249"/>
      <c r="D21" s="249"/>
      <c r="E21" s="149"/>
      <c r="F21" s="149"/>
      <c r="G21" s="149"/>
      <c r="H21" s="149"/>
      <c r="I21" s="149"/>
      <c r="J21" s="149"/>
      <c r="K21" s="249"/>
      <c r="L21" s="249"/>
    </row>
    <row r="22" spans="1:12" ht="134.25" customHeight="1">
      <c r="A22" s="239"/>
      <c r="B22" s="249"/>
      <c r="C22" s="249"/>
      <c r="D22" s="249"/>
      <c r="E22" s="249" t="s">
        <v>5</v>
      </c>
      <c r="F22" s="51" t="s">
        <v>6</v>
      </c>
      <c r="G22" s="249" t="s">
        <v>7</v>
      </c>
      <c r="H22" s="250" t="s">
        <v>8</v>
      </c>
      <c r="I22" s="249" t="s">
        <v>9</v>
      </c>
      <c r="J22" s="51" t="s">
        <v>10</v>
      </c>
      <c r="K22" s="249"/>
      <c r="L22" s="249"/>
    </row>
    <row r="23" spans="1:12" ht="81" customHeight="1" hidden="1">
      <c r="A23" s="5"/>
      <c r="B23" s="249"/>
      <c r="C23" s="249"/>
      <c r="D23" s="249"/>
      <c r="E23" s="249"/>
      <c r="F23" s="52" t="s">
        <v>11</v>
      </c>
      <c r="G23" s="249"/>
      <c r="H23" s="250"/>
      <c r="I23" s="249"/>
      <c r="J23" s="52"/>
      <c r="K23" s="249"/>
      <c r="L23" s="50"/>
    </row>
    <row r="24" spans="1:12" ht="41.25" customHeight="1" hidden="1">
      <c r="A24" s="5"/>
      <c r="B24" s="249"/>
      <c r="C24" s="249"/>
      <c r="D24" s="249"/>
      <c r="E24" s="249"/>
      <c r="F24" s="50"/>
      <c r="G24" s="249"/>
      <c r="H24" s="250"/>
      <c r="I24" s="249"/>
      <c r="J24" s="52" t="s">
        <v>12</v>
      </c>
      <c r="K24" s="249"/>
      <c r="L24" s="50"/>
    </row>
    <row r="25" spans="1:12" ht="12.75">
      <c r="A25" s="26">
        <v>1</v>
      </c>
      <c r="B25" s="146">
        <v>2</v>
      </c>
      <c r="C25" s="146"/>
      <c r="D25" s="146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690</v>
      </c>
      <c r="B26" s="26">
        <v>9</v>
      </c>
      <c r="C26" s="26">
        <v>0</v>
      </c>
      <c r="D26" s="26">
        <v>1</v>
      </c>
      <c r="E26" s="80">
        <v>2236964411</v>
      </c>
      <c r="F26" s="80"/>
      <c r="G26" s="80"/>
      <c r="H26" s="80">
        <v>547750774</v>
      </c>
      <c r="I26" s="80">
        <v>209568608</v>
      </c>
      <c r="J26" s="80">
        <f>SUM(E26:I26)</f>
        <v>2994283793</v>
      </c>
      <c r="K26" s="80"/>
      <c r="L26" s="80">
        <f>J26+K26</f>
        <v>2994283793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80"/>
      <c r="F27" s="80"/>
      <c r="G27" s="80"/>
      <c r="H27" s="80"/>
      <c r="I27" s="80"/>
      <c r="J27" s="80">
        <f>SUM(E27:I27)</f>
        <v>0</v>
      </c>
      <c r="K27" s="80"/>
      <c r="L27" s="80">
        <f>J27+K27</f>
        <v>0</v>
      </c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80"/>
      <c r="F28" s="80"/>
      <c r="G28" s="80"/>
      <c r="H28" s="80"/>
      <c r="I28" s="80"/>
      <c r="J28" s="80">
        <f>SUM(E28:I28)</f>
        <v>0</v>
      </c>
      <c r="K28" s="80"/>
      <c r="L28" s="80">
        <f>J28+K28</f>
        <v>0</v>
      </c>
      <c r="M28" s="60"/>
    </row>
    <row r="29" spans="1:12" ht="18.75" customHeight="1">
      <c r="A29" s="255" t="s">
        <v>689</v>
      </c>
      <c r="B29" s="146">
        <v>9</v>
      </c>
      <c r="C29" s="146">
        <v>0</v>
      </c>
      <c r="D29" s="146">
        <v>4</v>
      </c>
      <c r="E29" s="246">
        <f>E26+E27+E28</f>
        <v>2236964411</v>
      </c>
      <c r="F29" s="246">
        <f>F26+F27+F28</f>
        <v>0</v>
      </c>
      <c r="G29" s="246">
        <f>G26+G27+G28</f>
        <v>0</v>
      </c>
      <c r="H29" s="246">
        <f>H26-H27+H28</f>
        <v>547750774</v>
      </c>
      <c r="I29" s="246">
        <f>I26+I27+I28</f>
        <v>209568608</v>
      </c>
      <c r="J29" s="246">
        <f>J26+J27+J28</f>
        <v>2994283793</v>
      </c>
      <c r="K29" s="246"/>
      <c r="L29" s="253">
        <f>J29+K29</f>
        <v>2994283793</v>
      </c>
    </row>
    <row r="30" spans="1:12" ht="15" customHeight="1">
      <c r="A30" s="255"/>
      <c r="B30" s="146"/>
      <c r="C30" s="146"/>
      <c r="D30" s="146"/>
      <c r="E30" s="246"/>
      <c r="F30" s="246"/>
      <c r="G30" s="246"/>
      <c r="H30" s="246"/>
      <c r="I30" s="246"/>
      <c r="J30" s="246"/>
      <c r="K30" s="246"/>
      <c r="L30" s="254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80"/>
      <c r="F31" s="80"/>
      <c r="G31" s="80"/>
      <c r="H31" s="80"/>
      <c r="I31" s="80"/>
      <c r="J31" s="80">
        <f>SUM(E31:I31)</f>
        <v>0</v>
      </c>
      <c r="K31" s="80"/>
      <c r="L31" s="80">
        <f aca="true" t="shared" si="0" ref="L31:L41">J31+K31</f>
        <v>0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80"/>
      <c r="F32" s="80"/>
      <c r="G32" s="80"/>
      <c r="H32" s="80"/>
      <c r="I32" s="80"/>
      <c r="J32" s="80">
        <f>E32+F32+G32+H32+I32</f>
        <v>0</v>
      </c>
      <c r="K32" s="80"/>
      <c r="L32" s="80">
        <f t="shared" si="0"/>
        <v>0</v>
      </c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80"/>
      <c r="F33" s="80"/>
      <c r="G33" s="80"/>
      <c r="H33" s="80"/>
      <c r="I33" s="80"/>
      <c r="J33" s="80">
        <f>E33+F33+G33+H33+I33</f>
        <v>0</v>
      </c>
      <c r="K33" s="80"/>
      <c r="L33" s="80">
        <f t="shared" si="0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80"/>
      <c r="F34" s="80"/>
      <c r="G34" s="80"/>
      <c r="H34" s="80"/>
      <c r="I34" s="80">
        <v>620382</v>
      </c>
      <c r="J34" s="80">
        <f>E34+F34+G34+H34+I34</f>
        <v>620382</v>
      </c>
      <c r="K34" s="80"/>
      <c r="L34" s="80">
        <f t="shared" si="0"/>
        <v>620382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80"/>
      <c r="F35" s="80"/>
      <c r="G35" s="80"/>
      <c r="H35" s="80"/>
      <c r="I35" s="80">
        <v>-208006</v>
      </c>
      <c r="J35" s="80">
        <f aca="true" t="shared" si="1" ref="J35:J40">E35+F35+G35+H35+I35</f>
        <v>-208006</v>
      </c>
      <c r="K35" s="80"/>
      <c r="L35" s="80">
        <f t="shared" si="0"/>
        <v>-208006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80"/>
      <c r="F36" s="80"/>
      <c r="G36" s="80"/>
      <c r="H36" s="80">
        <v>-2571617</v>
      </c>
      <c r="I36" s="80">
        <v>7776110</v>
      </c>
      <c r="J36" s="80">
        <f t="shared" si="1"/>
        <v>5204493</v>
      </c>
      <c r="K36" s="80"/>
      <c r="L36" s="80">
        <f t="shared" si="0"/>
        <v>5204493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80"/>
      <c r="F37" s="80"/>
      <c r="G37" s="80"/>
      <c r="H37" s="80"/>
      <c r="I37" s="80"/>
      <c r="J37" s="80">
        <f t="shared" si="1"/>
        <v>0</v>
      </c>
      <c r="K37" s="80"/>
      <c r="L37" s="80">
        <f t="shared" si="0"/>
        <v>0</v>
      </c>
    </row>
    <row r="38" spans="1:12" ht="32.25" customHeight="1">
      <c r="A38" s="38" t="s">
        <v>688</v>
      </c>
      <c r="B38" s="26">
        <v>9</v>
      </c>
      <c r="C38" s="26">
        <v>1</v>
      </c>
      <c r="D38" s="26">
        <v>2</v>
      </c>
      <c r="E38" s="80">
        <f>E29+E31+E32+E33+E34+E35+E36+E37</f>
        <v>2236964411</v>
      </c>
      <c r="F38" s="80">
        <f>F29+F31+F32+F33+F34+F35+F36+F37</f>
        <v>0</v>
      </c>
      <c r="G38" s="80">
        <f>G29+G31+G32+G33+G34+G35+G36+G37</f>
        <v>0</v>
      </c>
      <c r="H38" s="80">
        <f>H29+H31+H32+H33+H34+H35-H36+H37</f>
        <v>550322391</v>
      </c>
      <c r="I38" s="80">
        <f>I29+I31+I32+I33+I34+I35-I36+I37</f>
        <v>202204874</v>
      </c>
      <c r="J38" s="80">
        <f t="shared" si="1"/>
        <v>2989491676</v>
      </c>
      <c r="K38" s="80"/>
      <c r="L38" s="80">
        <f t="shared" si="0"/>
        <v>2989491676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80"/>
      <c r="F39" s="80"/>
      <c r="G39" s="80"/>
      <c r="H39" s="80"/>
      <c r="I39" s="80"/>
      <c r="J39" s="80">
        <f t="shared" si="1"/>
        <v>0</v>
      </c>
      <c r="K39" s="80"/>
      <c r="L39" s="80">
        <f t="shared" si="0"/>
        <v>0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80"/>
      <c r="F40" s="80"/>
      <c r="G40" s="80"/>
      <c r="H40" s="80"/>
      <c r="I40" s="80"/>
      <c r="J40" s="80">
        <f t="shared" si="1"/>
        <v>0</v>
      </c>
      <c r="K40" s="80"/>
      <c r="L40" s="80">
        <f t="shared" si="0"/>
        <v>0</v>
      </c>
    </row>
    <row r="41" spans="1:12" ht="13.5">
      <c r="A41" s="38" t="s">
        <v>686</v>
      </c>
      <c r="B41" s="146">
        <v>9</v>
      </c>
      <c r="C41" s="146">
        <v>1</v>
      </c>
      <c r="D41" s="146">
        <v>5</v>
      </c>
      <c r="E41" s="246">
        <f>E38+E39+E40</f>
        <v>2236964411</v>
      </c>
      <c r="F41" s="246">
        <f>F38+F39+F40</f>
        <v>0</v>
      </c>
      <c r="G41" s="246">
        <f>G38+G39+G40</f>
        <v>0</v>
      </c>
      <c r="H41" s="246">
        <f>H38+H39+H40</f>
        <v>550322391</v>
      </c>
      <c r="I41" s="246">
        <f>I38+I39+I40</f>
        <v>202204874</v>
      </c>
      <c r="J41" s="253">
        <f>SUM(E41:I42)</f>
        <v>2989491676</v>
      </c>
      <c r="K41" s="246"/>
      <c r="L41" s="253">
        <f t="shared" si="0"/>
        <v>2989491676</v>
      </c>
    </row>
    <row r="42" spans="1:12" ht="13.5">
      <c r="A42" s="38" t="s">
        <v>687</v>
      </c>
      <c r="B42" s="146"/>
      <c r="C42" s="146"/>
      <c r="D42" s="146"/>
      <c r="E42" s="246"/>
      <c r="F42" s="246"/>
      <c r="G42" s="246"/>
      <c r="H42" s="246"/>
      <c r="I42" s="246"/>
      <c r="J42" s="254"/>
      <c r="K42" s="246"/>
      <c r="L42" s="254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80"/>
      <c r="F43" s="80"/>
      <c r="G43" s="80"/>
      <c r="H43" s="80"/>
      <c r="I43" s="80"/>
      <c r="J43" s="80">
        <f aca="true" t="shared" si="2" ref="J43:J49">E43+F43+G43+H43+I43</f>
        <v>0</v>
      </c>
      <c r="K43" s="80"/>
      <c r="L43" s="80">
        <f aca="true" t="shared" si="3" ref="L43:L50">J43+K43</f>
        <v>0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80"/>
      <c r="F44" s="80"/>
      <c r="G44" s="80"/>
      <c r="H44" s="80"/>
      <c r="I44" s="80"/>
      <c r="J44" s="80">
        <f t="shared" si="2"/>
        <v>0</v>
      </c>
      <c r="K44" s="80"/>
      <c r="L44" s="80">
        <f t="shared" si="3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80"/>
      <c r="F45" s="80"/>
      <c r="G45" s="80"/>
      <c r="H45" s="80"/>
      <c r="I45" s="80"/>
      <c r="J45" s="80">
        <f t="shared" si="2"/>
        <v>0</v>
      </c>
      <c r="K45" s="80"/>
      <c r="L45" s="80">
        <f t="shared" si="3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80"/>
      <c r="F46" s="80"/>
      <c r="G46" s="80"/>
      <c r="H46" s="80"/>
      <c r="I46" s="80">
        <v>52383005</v>
      </c>
      <c r="J46" s="80">
        <f t="shared" si="2"/>
        <v>52383005</v>
      </c>
      <c r="K46" s="80"/>
      <c r="L46" s="80">
        <f t="shared" si="3"/>
        <v>52383005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80"/>
      <c r="F47" s="80"/>
      <c r="G47" s="80"/>
      <c r="H47" s="80"/>
      <c r="I47" s="80">
        <v>-3190379</v>
      </c>
      <c r="J47" s="80">
        <f t="shared" si="2"/>
        <v>-3190379</v>
      </c>
      <c r="K47" s="80"/>
      <c r="L47" s="80">
        <f t="shared" si="3"/>
        <v>-3190379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80"/>
      <c r="F48" s="80"/>
      <c r="G48" s="80"/>
      <c r="H48" s="80">
        <v>-124076</v>
      </c>
      <c r="I48" s="80">
        <v>69838171</v>
      </c>
      <c r="J48" s="80">
        <f t="shared" si="2"/>
        <v>69714095</v>
      </c>
      <c r="K48" s="80"/>
      <c r="L48" s="80">
        <f t="shared" si="3"/>
        <v>69714095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80"/>
      <c r="F49" s="80"/>
      <c r="G49" s="80"/>
      <c r="H49" s="80"/>
      <c r="I49" s="80"/>
      <c r="J49" s="80">
        <f t="shared" si="2"/>
        <v>0</v>
      </c>
      <c r="K49" s="80"/>
      <c r="L49" s="80">
        <f t="shared" si="3"/>
        <v>0</v>
      </c>
    </row>
    <row r="50" spans="1:12" ht="18.75" customHeight="1">
      <c r="A50" s="38" t="s">
        <v>685</v>
      </c>
      <c r="B50" s="146">
        <v>9</v>
      </c>
      <c r="C50" s="146">
        <v>2</v>
      </c>
      <c r="D50" s="146">
        <v>3</v>
      </c>
      <c r="E50" s="246">
        <f>E41+E43+E44+E45+E46+E47-E48+E49</f>
        <v>2236964411</v>
      </c>
      <c r="F50" s="246">
        <f>F41+F43+F44+F45+F46+F47-F48+F49</f>
        <v>0</v>
      </c>
      <c r="G50" s="246">
        <f>G41+G43+G44+G45+G46+G47+G48+G49</f>
        <v>0</v>
      </c>
      <c r="H50" s="246">
        <f>H41+H43+H44+H45+H46+H47-H48+H49</f>
        <v>550446467</v>
      </c>
      <c r="I50" s="246">
        <f>I41+I43+I44+I45+I46+I47-I48+I49</f>
        <v>181559329</v>
      </c>
      <c r="J50" s="246">
        <f>J41+J43+J44+J45+J46+J47-J48+J49</f>
        <v>2968970207</v>
      </c>
      <c r="K50" s="246"/>
      <c r="L50" s="246">
        <f t="shared" si="3"/>
        <v>2968970207</v>
      </c>
    </row>
    <row r="51" spans="1:12" ht="16.5" customHeight="1">
      <c r="A51" s="5" t="s">
        <v>31</v>
      </c>
      <c r="B51" s="146"/>
      <c r="C51" s="146"/>
      <c r="D51" s="146"/>
      <c r="E51" s="246"/>
      <c r="F51" s="246"/>
      <c r="G51" s="246"/>
      <c r="H51" s="246"/>
      <c r="I51" s="246"/>
      <c r="J51" s="246"/>
      <c r="K51" s="246"/>
      <c r="L51" s="246"/>
    </row>
    <row r="52" ht="12.75">
      <c r="A52" s="44"/>
    </row>
    <row r="53" ht="12.75">
      <c r="I53" s="60"/>
    </row>
    <row r="54" spans="1:12" ht="12.75">
      <c r="A54" s="127" t="s">
        <v>650</v>
      </c>
      <c r="B54" s="127"/>
      <c r="E54" s="30"/>
      <c r="F54" s="30"/>
      <c r="G54" s="30"/>
      <c r="L54" s="16" t="s">
        <v>327</v>
      </c>
    </row>
    <row r="55" spans="1:12" ht="12.75">
      <c r="A55" s="127" t="str">
        <f>'GT ind'!A82:B82</f>
        <v>Dana 28.02.2019. godine</v>
      </c>
      <c r="B55" s="127"/>
      <c r="E55" s="30"/>
      <c r="F55" s="30"/>
      <c r="G55" s="30"/>
      <c r="I55" s="16" t="s">
        <v>328</v>
      </c>
      <c r="L55" s="83"/>
    </row>
    <row r="56" spans="1:7" ht="12.75">
      <c r="A56" s="83"/>
      <c r="E56" s="30"/>
      <c r="F56" s="30"/>
      <c r="G56" s="30"/>
    </row>
  </sheetData>
  <sheetProtection/>
  <mergeCells count="54">
    <mergeCell ref="E29:E30"/>
    <mergeCell ref="H29:H30"/>
    <mergeCell ref="F29:F30"/>
    <mergeCell ref="G29:G30"/>
    <mergeCell ref="A54:B54"/>
    <mergeCell ref="A55:B55"/>
    <mergeCell ref="A29:A30"/>
    <mergeCell ref="B29:B30"/>
    <mergeCell ref="C29:C30"/>
    <mergeCell ref="C41:C42"/>
    <mergeCell ref="L29:L30"/>
    <mergeCell ref="I29:I30"/>
    <mergeCell ref="I22:I24"/>
    <mergeCell ref="E22:E24"/>
    <mergeCell ref="D29:D30"/>
    <mergeCell ref="L50:L51"/>
    <mergeCell ref="L41:L42"/>
    <mergeCell ref="J29:J30"/>
    <mergeCell ref="K29:K30"/>
    <mergeCell ref="D41:D42"/>
    <mergeCell ref="E50:E51"/>
    <mergeCell ref="F50:F51"/>
    <mergeCell ref="G41:G42"/>
    <mergeCell ref="H41:H42"/>
    <mergeCell ref="H50:H51"/>
    <mergeCell ref="F41:F42"/>
    <mergeCell ref="E41:E42"/>
    <mergeCell ref="K41:K4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21:J21"/>
    <mergeCell ref="H22:H24"/>
    <mergeCell ref="K2:L2"/>
    <mergeCell ref="B3:L3"/>
    <mergeCell ref="B4:L4"/>
    <mergeCell ref="B5:L5"/>
    <mergeCell ref="B6:L6"/>
    <mergeCell ref="I50:I51"/>
    <mergeCell ref="J50:J51"/>
    <mergeCell ref="B41:B42"/>
    <mergeCell ref="I41:I42"/>
    <mergeCell ref="A12:L12"/>
    <mergeCell ref="A13:L13"/>
    <mergeCell ref="A19:A22"/>
    <mergeCell ref="B19:D24"/>
    <mergeCell ref="E19:J20"/>
    <mergeCell ref="K19:K24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60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C61" sqref="C61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56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57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158</v>
      </c>
      <c r="B4" s="53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155</v>
      </c>
      <c r="B30" s="10"/>
    </row>
    <row r="31" spans="1:2" ht="13.5">
      <c r="A31" s="14"/>
      <c r="B31" s="15"/>
    </row>
    <row r="32" ht="13.5">
      <c r="B32" s="10" t="s">
        <v>160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Edisa Kadric</cp:lastModifiedBy>
  <cp:lastPrinted>2015-03-04T11:47:56Z</cp:lastPrinted>
  <dcterms:created xsi:type="dcterms:W3CDTF">1998-02-10T09:25:46Z</dcterms:created>
  <dcterms:modified xsi:type="dcterms:W3CDTF">2019-05-09T07:36:05Z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