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20" windowHeight="5730" tabRatio="853" activeTab="0"/>
  </bookViews>
  <sheets>
    <sheet name="OP" sheetId="1" r:id="rId1"/>
    <sheet name="BU" sheetId="2" r:id="rId2"/>
    <sheet name="BS" sheetId="3" r:id="rId3"/>
    <sheet name="GT dir" sheetId="4" r:id="rId4"/>
    <sheet name="GT ind" sheetId="5" r:id="rId5"/>
    <sheet name="PK" sheetId="6" r:id="rId6"/>
    <sheet name="ZB" sheetId="7" r:id="rId7"/>
  </sheets>
  <definedNames>
    <definedName name="_xlnm.Print_Area" localSheetId="4">'GT ind'!$A$1:$I$85</definedName>
    <definedName name="_xlnm.Print_Area" localSheetId="5">'PK'!$A$1:$L$57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<sst xmlns="http://schemas.openxmlformats.org/spreadsheetml/2006/main" count="858" uniqueCount="691">
  <si>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</si>
  <si>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</si>
  <si>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</si>
  <si>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</si>
  <si>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</si>
  <si>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</si>
  <si>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</si>
  <si>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</si>
  <si>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</si>
  <si>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</si>
  <si>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</si>
  <si>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</si>
  <si>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</si>
  <si>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</si>
  <si>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</si>
  <si>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</si>
  <si>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</si>
  <si>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</si>
  <si>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</si>
  <si>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</si>
  <si>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</si>
  <si>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</si>
  <si>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</si>
  <si>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</si>
  <si>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</si>
  <si>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</si>
  <si>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</si>
  <si>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</si>
  <si>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</si>
  <si>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</si>
  <si>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</si>
  <si>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</si>
  <si>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</si>
  <si>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</si>
  <si>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</si>
  <si>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</si>
  <si>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</si>
  <si>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</si>
  <si>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</si>
  <si>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</si>
  <si>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</si>
  <si>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</si>
  <si>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</si>
  <si>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</si>
  <si>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</si>
  <si>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</si>
  <si>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</si>
  <si>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</si>
  <si>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</si>
  <si>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</si>
  <si>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</si>
  <si>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</si>
  <si>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</si>
  <si>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</si>
  <si>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</si>
  <si>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</si>
  <si>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</si>
  <si>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</si>
  <si>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</si>
  <si>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</si>
  <si>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</si>
  <si>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</si>
  <si>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</si>
  <si>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</si>
  <si>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</si>
  <si>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</si>
  <si>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</si>
  <si>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</si>
  <si>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</si>
  <si>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</si>
  <si>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</si>
  <si>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</si>
  <si>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</si>
  <si>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</si>
  <si>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</si>
  <si>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</si>
  <si>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</si>
  <si>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</si>
  <si>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</si>
  <si>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</si>
  <si>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</si>
  <si>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</si>
  <si>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</si>
  <si>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</si>
  <si>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</si>
  <si>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</si>
  <si>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</si>
  <si>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</si>
  <si>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</si>
  <si>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</si>
  <si>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</si>
  <si>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</si>
  <si>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</si>
  <si>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</si>
  <si>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</si>
  <si>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</si>
  <si>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</si>
  <si>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</si>
  <si>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</si>
  <si>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</si>
  <si>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</si>
  <si>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</si>
  <si>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</si>
  <si>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</si>
  <si>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</si>
  <si>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</si>
  <si>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</si>
  <si>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</si>
  <si>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</si>
  <si>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</si>
  <si>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</si>
  <si>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</si>
  <si>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</si>
  <si>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</si>
  <si>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</si>
  <si>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</si>
  <si>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</si>
  <si>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</si>
  <si>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</si>
  <si>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</si>
  <si>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</si>
  <si>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</si>
  <si>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</si>
  <si>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</si>
  <si>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</si>
  <si>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</si>
  <si>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</si>
  <si>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</si>
  <si>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</si>
  <si>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</si>
  <si>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</si>
  <si>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</si>
  <si>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</si>
  <si>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</si>
  <si>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</si>
  <si>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</si>
  <si>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 xml:space="preserve">Naziv pravnog lica u kojima emitent posjeduje više od 10% dionica ili vlasništva u kapitalu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</si>
  <si>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</si>
  <si>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</si>
  <si>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</si>
  <si>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</si>
  <si>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</si>
  <si>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</si>
  <si>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</si>
  <si>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</si>
  <si>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</si>
  <si>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</si>
  <si>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</si>
  <si>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</si>
  <si>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</si>
  <si>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</si>
  <si>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</si>
  <si>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</si>
  <si>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</si>
  <si>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</si>
  <si>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</si>
  <si>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</si>
  <si>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</si>
  <si>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</si>
  <si>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</si>
  <si>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</si>
  <si>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</si>
  <si>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</si>
  <si>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</si>
  <si>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</si>
  <si>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</si>
  <si>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</si>
  <si>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</si>
  <si>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</si>
  <si>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</si>
  <si>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</si>
  <si>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</si>
  <si>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</si>
  <si>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</si>
  <si>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</si>
  <si>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</si>
  <si>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</si>
  <si>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</si>
  <si>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</si>
  <si>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</si>
  <si>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</si>
  <si>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</si>
  <si>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</si>
  <si>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</si>
  <si>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</si>
  <si>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</si>
  <si>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</si>
  <si>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</si>
  <si>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</si>
  <si>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</si>
  <si>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</si>
  <si>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</si>
  <si>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</si>
  <si>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</si>
  <si>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</si>
  <si>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</si>
  <si>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</si>
  <si>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</si>
  <si>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</si>
  <si>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</si>
  <si>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</si>
  <si>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</si>
  <si>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</si>
  <si>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</si>
  <si>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</si>
  <si>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</si>
  <si>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</si>
  <si>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</si>
  <si>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</si>
  <si>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</si>
  <si>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</si>
  <si>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</si>
  <si>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</si>
  <si>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</si>
  <si>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</si>
  <si>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</si>
  <si>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</si>
  <si>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</si>
  <si>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</si>
  <si>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</si>
  <si>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</si>
  <si>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</si>
  <si>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</si>
  <si>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</si>
  <si>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</si>
  <si>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</si>
  <si>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</si>
  <si>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</si>
  <si>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</si>
  <si>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</si>
  <si>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</si>
  <si>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</si>
  <si>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</si>
  <si>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</si>
  <si>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</si>
  <si>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</si>
  <si>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</si>
  <si>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</si>
  <si>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</si>
  <si>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</si>
  <si>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</si>
  <si>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</si>
  <si>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</si>
  <si>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</si>
  <si>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</si>
  <si>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</si>
  <si>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</si>
  <si>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</si>
  <si>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</si>
  <si>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</si>
  <si>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</si>
  <si>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</si>
  <si>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</si>
  <si>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</si>
  <si>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</si>
  <si>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</si>
  <si>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</si>
  <si>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</si>
  <si>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</si>
  <si>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</si>
  <si>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</si>
  <si>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</si>
  <si>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</si>
  <si>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</si>
  <si>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</si>
  <si>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</si>
  <si>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</si>
  <si>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</si>
  <si>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</si>
  <si>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</si>
  <si>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</si>
  <si>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</si>
  <si>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</si>
  <si>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</si>
  <si>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</si>
  <si>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</si>
  <si>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</si>
  <si>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</si>
  <si>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</si>
  <si>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</si>
  <si>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</si>
  <si>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</si>
  <si>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</si>
  <si>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</si>
  <si>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</si>
  <si>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</si>
  <si>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</si>
  <si>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</si>
  <si>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</si>
  <si>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</si>
  <si>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</si>
  <si>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</si>
  <si>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</si>
  <si>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</si>
  <si>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</si>
  <si>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</si>
  <si>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</si>
  <si>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</si>
  <si>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</si>
  <si>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</si>
  <si>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</si>
  <si>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</si>
  <si>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</si>
  <si>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</si>
  <si>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</si>
  <si>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</si>
  <si>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</si>
  <si>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</si>
  <si>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</si>
  <si>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</si>
  <si>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</si>
  <si>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</si>
  <si>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</si>
  <si>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</si>
  <si>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</si>
  <si>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</si>
  <si>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</si>
  <si>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</si>
  <si>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</si>
  <si>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</si>
  <si>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</si>
  <si>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</si>
  <si>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</si>
  <si>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</si>
  <si>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</si>
  <si>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</si>
  <si>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</si>
  <si>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</si>
  <si>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</si>
  <si>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</si>
  <si>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</si>
  <si>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</si>
  <si>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</si>
  <si>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</si>
  <si>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</si>
  <si>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</si>
  <si>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</si>
  <si>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</si>
  <si>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</si>
  <si>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</si>
  <si>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</si>
  <si>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</si>
  <si>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</si>
  <si>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</si>
  <si>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</si>
  <si>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</si>
  <si>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</si>
  <si>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</si>
  <si>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</si>
  <si>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</si>
  <si>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</si>
  <si>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</si>
  <si>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</si>
  <si>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</si>
  <si>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</si>
  <si>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</si>
  <si>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</si>
  <si>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</si>
  <si>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</si>
  <si>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</si>
  <si>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</si>
  <si>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</si>
  <si>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</si>
  <si>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</si>
  <si>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</si>
  <si>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</si>
  <si>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</si>
  <si>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</si>
  <si>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</si>
  <si>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</si>
  <si>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</si>
  <si>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</si>
  <si>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</si>
  <si>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</si>
  <si>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</si>
  <si>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</si>
  <si>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</si>
  <si>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</si>
  <si>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</si>
  <si>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</si>
  <si>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</si>
  <si>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</si>
  <si>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</si>
  <si>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</si>
  <si>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</si>
  <si>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</si>
  <si>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</si>
  <si>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</si>
  <si>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</si>
  <si>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</si>
  <si>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</si>
  <si>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</si>
  <si>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</si>
  <si>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</si>
  <si>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</si>
  <si>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</si>
  <si>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</si>
  <si>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</si>
  <si>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</si>
  <si>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</si>
  <si>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</si>
  <si>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</si>
  <si>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</si>
  <si>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</si>
  <si>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</si>
  <si>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</si>
  <si>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</si>
  <si>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</si>
  <si>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</si>
  <si>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</si>
  <si>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</si>
  <si>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</si>
  <si>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</si>
  <si>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</si>
  <si>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</si>
  <si>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</si>
  <si>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</si>
  <si>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</si>
  <si>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</si>
  <si>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</si>
  <si>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</si>
  <si>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</si>
  <si>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</si>
  <si>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</si>
  <si>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</si>
  <si>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</si>
  <si>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</si>
  <si>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</si>
  <si>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</si>
  <si>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</si>
  <si>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</si>
  <si>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</si>
  <si>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</si>
  <si>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</si>
  <si>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</si>
  <si>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</si>
  <si>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</si>
  <si>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</si>
  <si>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</si>
  <si>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</si>
  <si>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</si>
  <si>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</si>
  <si>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</si>
  <si>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</si>
  <si>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</si>
  <si>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</si>
  <si>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</si>
  <si>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</si>
  <si>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</si>
  <si>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</si>
  <si>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</si>
  <si>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</si>
  <si>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</si>
  <si>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</si>
  <si>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</si>
  <si>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</si>
  <si>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</si>
  <si>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</si>
  <si>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</si>
  <si>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</si>
  <si>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</si>
  <si>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</si>
  <si>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</si>
  <si>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</si>
  <si>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</si>
  <si>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</si>
  <si>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</si>
  <si>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</si>
  <si>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</si>
  <si>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</si>
  <si>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</si>
  <si>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</si>
  <si>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</si>
  <si>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</si>
  <si>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</si>
  <si>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</si>
  <si>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</si>
  <si>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</si>
  <si>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</si>
  <si>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</si>
  <si>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</si>
  <si>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</si>
  <si>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</si>
  <si>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</si>
  <si>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</si>
  <si>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</si>
  <si>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</si>
  <si>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</si>
  <si>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</si>
  <si>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</si>
  <si>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</si>
  <si>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</si>
  <si>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</si>
  <si>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</si>
  <si>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</si>
  <si>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</si>
  <si>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</si>
  <si>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</si>
  <si>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</si>
  <si>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</si>
  <si>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</si>
  <si>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</si>
  <si>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</si>
  <si>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</si>
  <si>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</si>
  <si>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</si>
  <si>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</si>
  <si>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</si>
  <si>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</si>
  <si>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</si>
  <si>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</si>
  <si>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</si>
  <si>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</si>
  <si>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</si>
  <si>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</si>
  <si>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</si>
  <si>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</si>
  <si>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</si>
  <si>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</si>
  <si>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</si>
  <si>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</si>
  <si>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</si>
  <si>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</si>
  <si>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</si>
  <si>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</si>
  <si>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</si>
  <si>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</si>
  <si>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</si>
  <si>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</si>
  <si>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</si>
  <si>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</si>
  <si>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</si>
  <si>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</si>
  <si>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</si>
  <si>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</si>
  <si>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</si>
  <si>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</si>
  <si>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</si>
  <si>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</si>
  <si>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</si>
  <si>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</si>
  <si>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</si>
  <si>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</si>
  <si>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</si>
  <si>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</si>
  <si>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</si>
  <si>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</si>
  <si>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</si>
  <si>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</si>
  <si>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</si>
  <si>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</si>
  <si>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</si>
  <si>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</si>
  <si>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</si>
  <si>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</si>
  <si>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</si>
  <si>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</si>
  <si>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</si>
  <si>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</si>
  <si>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</si>
  <si>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</si>
  <si>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</si>
  <si>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</si>
  <si>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</si>
  <si>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</si>
  <si>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</si>
  <si>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</si>
  <si>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</si>
  <si>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</si>
  <si>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</si>
  <si>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</si>
  <si>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</si>
  <si>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</si>
  <si>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</si>
  <si>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</si>
  <si>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</si>
  <si>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</si>
  <si>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</si>
  <si>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</si>
  <si>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</si>
  <si>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</si>
  <si>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</si>
  <si>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</si>
  <si>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</si>
  <si>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</si>
  <si>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</si>
  <si>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</si>
  <si>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</si>
  <si>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</si>
  <si>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</si>
  <si>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</si>
  <si>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</si>
  <si>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</si>
  <si>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</si>
  <si>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</si>
  <si>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</si>
  <si>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</si>
  <si>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</si>
  <si>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</si>
  <si>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</si>
  <si>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</si>
  <si>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</si>
  <si>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</si>
  <si>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</si>
  <si>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</si>
  <si>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</si>
  <si>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</si>
  <si>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</si>
  <si>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</si>
  <si>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</si>
  <si>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</si>
  <si>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</si>
  <si>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</si>
  <si>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</si>
  <si>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</si>
  <si>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</si>
  <si>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</si>
  <si>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</si>
  <si>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</si>
  <si>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</si>
  <si>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</si>
  <si>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</si>
  <si>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</si>
  <si>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</si>
  <si>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</si>
  <si>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</si>
  <si>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</si>
  <si>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</si>
  <si>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</si>
  <si>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</si>
  <si>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</si>
  <si>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</si>
  <si>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</si>
  <si>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</si>
  <si>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</si>
  <si>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</si>
  <si>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</si>
  <si>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</si>
  <si>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</si>
  <si>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</si>
  <si>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</si>
  <si>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</si>
  <si>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</si>
  <si>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 xml:space="preserve">                  JP Elektroprivreda BiH d.d. Sarajevo</t>
  </si>
  <si>
    <t>033 75 10 00, 033 75 10 08</t>
  </si>
  <si>
    <t>www.elektroprivreda.ba</t>
  </si>
  <si>
    <t xml:space="preserve">                       9  (devet)</t>
  </si>
  <si>
    <t>Ne</t>
  </si>
  <si>
    <t>Federalno ministarstvo energije, rudarstva i industrije</t>
  </si>
  <si>
    <t xml:space="preserve">   JP Elektroprivreda BiH d.d. Sarajevo</t>
  </si>
  <si>
    <t>71000 Sarajevo,Vilsonovo šetalište 15</t>
  </si>
  <si>
    <t>Vilsonovo šetalište 15, 71000 Sarajevo</t>
  </si>
  <si>
    <t xml:space="preserve">Iznos prethodne godine </t>
  </si>
  <si>
    <t>e-mail: Ured.uprave@elektroprivreda.ba</t>
  </si>
  <si>
    <t>Proizvodnja i  distribucija električne energije, snabdijevanje i trgovina električnom energijom</t>
  </si>
  <si>
    <t>Sadija Sinanović, predsjednik; Suljo Kasapović, član i dr. Mirsad Kikanović, član</t>
  </si>
  <si>
    <t>U Sarajevu</t>
  </si>
  <si>
    <t>JP Elektroprivreda BiH d.d. Sarajevo</t>
  </si>
  <si>
    <t>Vilsonovo šetalište15, 71000 Sarajevo</t>
  </si>
  <si>
    <t>MBS:1-2758</t>
  </si>
  <si>
    <t>35.11</t>
  </si>
  <si>
    <t>_____________</t>
  </si>
  <si>
    <t>dr. Elvedin Grabovica</t>
  </si>
  <si>
    <t>Ime i prezime predsjednika i članova Nadzornog odbora emitenta</t>
  </si>
  <si>
    <t xml:space="preserve">Imena i prezimena, funkcije članova Uprave emitenat </t>
  </si>
  <si>
    <t>Članovi Uprave i članovi Nadzornog odbora nemaju u vlasništvu dionice JP Elektroprivrede BiH d.d. - Sarajevo</t>
  </si>
  <si>
    <t>KPMG B-H d.o.o, Zmaja od Bosne 7-7A/III, Sarajevo</t>
  </si>
  <si>
    <t>31.506.541  nominalne cijene 71</t>
  </si>
  <si>
    <t xml:space="preserve"> - dr.sci Enver Agić, predsjednik Nadzornog odbora,
- mr.sci Jakub Dinarević, član Nadzornog odbora,
- dr.sci Bahrudin Šarić, član  Nadzornog odbora, 
- Selvedin Subašić, član Nadzornog odbora, 
- Davorin Korać, član  Nadzornog odbora, 
- Fejsal Hrustanović, član  Nadzornog odbora. 
- Nedžad Bukvar, član  Nadzornog odbora</t>
  </si>
  <si>
    <t>KORIGOVANI BILANS STANJA</t>
  </si>
  <si>
    <t>KORIGOVANI BILANS USPJEHA</t>
  </si>
  <si>
    <t>od 01.01. do 30.06. 2015.godine</t>
  </si>
  <si>
    <t>Dana 31.07.2015. godine</t>
  </si>
  <si>
    <t>za period od 01.01. do 30.06. 2015. godine</t>
  </si>
  <si>
    <t xml:space="preserve">23. Stanje na dan 30.06. 2015. godine </t>
  </si>
  <si>
    <t>15. Ponovo iskazano stanje na dan 31. 12. 2014,</t>
  </si>
  <si>
    <r>
      <t xml:space="preserve">odnosno 01. 01. 2015. godine </t>
    </r>
    <r>
      <rPr>
        <i/>
        <sz val="10"/>
        <rFont val="Times New Roman"/>
        <family val="1"/>
      </rPr>
      <t>(912±913±914)</t>
    </r>
  </si>
  <si>
    <t>4. Ponovo iskazano stanje na dan 31. 12. 2013, odnosno 01.01.2014. godine (901±902±903)</t>
  </si>
  <si>
    <t>1. Stanje na dan 31. 12. 2013. godine</t>
  </si>
  <si>
    <t>za period koji se završava na dan 30.06.2015. godine</t>
  </si>
  <si>
    <t>Od 01.01. do  30.06.2015.</t>
  </si>
  <si>
    <t>___________________</t>
  </si>
  <si>
    <t>od 01.01. do 30.06. 2015 godine</t>
  </si>
  <si>
    <t xml:space="preserve"> - Generalni direktor: dr. Elvedin Grabovica,
- Izvršni direktor za proizvodnju: Senad Sarajlić,  
- Izvršni direktor za distribuciju:  Admir Andelija,
- Izvršni direktor za snabdijevanje i trgovinu:  mr. sci Mirsad Šabanović ,
- Izvršni direktor za ekonomske poslove: v.d. Edib Bašić
- Izvršni direktor za pravne i kadrovske poslove: Mensura Zuka,
- Izvršni direktor za kapitalne investicije: mr. sci Amil Kamenica.
</t>
  </si>
  <si>
    <t>U     Sarajevu , 31.07.2015.  godine</t>
  </si>
  <si>
    <t>Trideset i četvrta Skupština Društva, održana 26.02.2015. godine u Sarajevu
Trideset i peta Skupština Društva, održana 25.06.2015. godine u Sarajevu</t>
  </si>
  <si>
    <t xml:space="preserve">Odluka o donošenju Plana poslovanja Javnog preduzeća Elektroprivreda Bosne i Hercegovine d.d. - Sarajevo za period 2015. - 2076. godina;                                    
Odluke o davanju pozajmica zavisnim društvima - rudnicima uglja radi finansiranja podsticajnih mjera sporazumnog prestanka ugovora o radu;          
Odluke o dokapitalizaciji zavisnih društava - rudnici                                                        </t>
  </si>
  <si>
    <t xml:space="preserve">Dnevni red Trideset i četvrte Skupštine:                                                                                                   1. Izbor radnih tijela Skupštine Društva:
a) Predsjednika,
b) zapisničara i dva ovjerivača zapisnika;
2. Usvajanje Plana poslovanja JP Elektroprivreda BiH d.d. - Sarajevo za period 2015. - 2017. godine;                                                                                                                                          
3. Usvajanje odluka o izmjenama i dopunama odluka o dokapitalizaciji ZD - rudnike uglja iz 2010. godine 
4. Usvajanje odluka o izmjenama i dopunama odluka o dokapitalizaciji ZD - rudnike uglja iz 2011. godine                                                                                               5. Usvajanje  odluke o dokapitalizaciji ZD RMU 'Zenica' doo Zenica                                        6. Usvajanje Odluke o izmjeni i dopuni Odluke o davanju pozajmica zavisnim društvima - rudnicima uglja radi finansiranja podsticajnih mjera sporazumnog prestanka ugovora o radu;  </t>
  </si>
  <si>
    <t>Dnevni red Trideset i pete Skupštine Društva:
1. Izbor radnih tijela Skupštine Društva:
      a) Predsjednika,
      b) zapisničara i dva ovjerivača zapisnika;
2.  Usvajanje Izvještaja o poslovanju JP Elektroprivreda BiH d.d. - Sarajevo za 2014. godine koji uključuje finansijske izvještaje, izvještaje vanjskog revizora i Odbora za reviziju finasijskih izvještaja, izvještaj o radu NO i izvještaj o radu Odbora za reviziju.                                                                                                                                                                                                                      
3. Donošenje Odluke o raspodjeli dobiti za 2014. godinu                                                                                                                                                                                                                     
4. Donošenje Odluke o realokaciji planiranih sredstava za dokapitalizaciju rudnika od strane JPEPBiH d.d. - Sarajevo za 2015. godinu u okviru Plana poslovanja JPEPBiH d.d. - Sarajevo za period 2015 - 2017. godina 
5. Usvajanje odluka o izmjenama i dopunama odluka o dokapitalizaciji ZD - rudnika uglja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</si>
  <si>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
- ZD RMU „Breza“ d.o.o. Breza
- ZD Rudnici „Kreka“d.o.o. Tuzla
- ZD RMU „Zenica“ d.o.o. Zenica
- ZD RU „Gračanica“d.o.o. Gornji Vakuf-Uskoplje
- ZD RMU „Abid Lolić“ d.o.o. Travnik
- ZD RMU „Đurđevik“ d.o.o. Đurđevik i
- ZD RMU „Kakanj“ d.o.o. Kakanj                                                                                                            - ZD Eldis Tehnika d.o.o. Sarajevo                                                                                                                   - Hotel ELBIH d.d. Makarska
- Iskraemeco Sarajevo d.o.o Sarajevo
- ETI Sarajevo d.o.o. Sarajevo</t>
  </si>
  <si>
    <r>
      <t xml:space="preserve">12. Stanje na dan 31. 12. 2014. </t>
    </r>
    <r>
      <rPr>
        <i/>
        <sz val="10"/>
        <rFont val="Times New Roman"/>
        <family val="1"/>
      </rPr>
      <t>(904±905±906±907±908±909-910+911)</t>
    </r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</si>
</sst>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$-141A]d\.\ mmmm\ yyyy"/>
  </numFmts>
  <fonts count="47">
    <font>
      <sz val="10"/>
      <name val="CRO_Dutch"/>
      <family val="0"/>
    </font>
    <font>
      <sz val="11"/>
      <color indexed="8"/>
      <name val="Calibri"/>
      <family val="2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0"/>
    </font>
    <font>
      <sz val="8"/>
      <name val="Tahoma"/>
      <family val="0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b/>
      <sz val="8"/>
      <name val="Tahoma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RO_Dutch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dotted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hair"/>
    </border>
    <border>
      <left style="thin"/>
      <right style="thin"/>
      <top/>
      <bottom style="dotted"/>
    </border>
    <border>
      <left style="thin"/>
      <right style="thin"/>
      <top style="hair"/>
      <bottom style="hair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/>
    </border>
    <border>
      <left style="thin"/>
      <right style="thin"/>
      <top style="hair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6" fillId="31" borderId="6" applyFill="0" applyAlignment="0">
      <protection/>
    </xf>
    <xf numFmtId="0" fontId="40" fillId="0" borderId="7" applyNumberFormat="0" applyFill="0" applyAlignment="0" applyProtection="0"/>
    <xf numFmtId="0" fontId="41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9" fillId="0" borderId="0" xfId="57" applyFont="1" applyFill="1" applyAlignment="1">
      <alignment horizontal="right"/>
      <protection/>
    </xf>
    <xf numFmtId="0" fontId="9" fillId="0" borderId="0" xfId="57" applyFont="1" applyBorder="1" applyAlignment="1">
      <alignment horizontal="center"/>
      <protection/>
    </xf>
    <xf numFmtId="0" fontId="9" fillId="0" borderId="11" xfId="57" applyFont="1" applyFill="1" applyBorder="1" applyAlignment="1">
      <alignment horizontal="right"/>
      <protection/>
    </xf>
    <xf numFmtId="0" fontId="9" fillId="0" borderId="12" xfId="57" applyFont="1" applyFill="1" applyBorder="1" applyAlignment="1">
      <alignment horizontal="right"/>
      <protection/>
    </xf>
    <xf numFmtId="0" fontId="10" fillId="0" borderId="11" xfId="0" applyFont="1" applyBorder="1" applyAlignment="1">
      <alignment vertical="top" wrapText="1"/>
    </xf>
    <xf numFmtId="0" fontId="9" fillId="0" borderId="0" xfId="57" applyFont="1" applyFill="1" applyBorder="1" applyAlignment="1">
      <alignment horizontal="right"/>
      <protection/>
    </xf>
    <xf numFmtId="0" fontId="10" fillId="0" borderId="0" xfId="57" applyFont="1" applyBorder="1">
      <alignment/>
      <protection/>
    </xf>
    <xf numFmtId="0" fontId="9" fillId="0" borderId="0" xfId="0" applyFont="1" applyAlignment="1">
      <alignment/>
    </xf>
    <xf numFmtId="0" fontId="10" fillId="0" borderId="0" xfId="57" applyFont="1">
      <alignment/>
      <protection/>
    </xf>
    <xf numFmtId="0" fontId="9" fillId="0" borderId="0" xfId="57" applyFont="1">
      <alignment/>
      <protection/>
    </xf>
    <xf numFmtId="0" fontId="9" fillId="0" borderId="0" xfId="57" applyFont="1" applyAlignment="1">
      <alignment horizontal="center"/>
      <protection/>
    </xf>
    <xf numFmtId="0" fontId="9" fillId="0" borderId="0" xfId="57" applyFont="1" applyAlignment="1">
      <alignment/>
      <protection/>
    </xf>
    <xf numFmtId="0" fontId="9" fillId="0" borderId="13" xfId="57" applyFont="1" applyBorder="1">
      <alignment/>
      <protection/>
    </xf>
    <xf numFmtId="0" fontId="9" fillId="0" borderId="0" xfId="57" applyFont="1" applyBorder="1">
      <alignment/>
      <protection/>
    </xf>
    <xf numFmtId="0" fontId="10" fillId="0" borderId="13" xfId="57" applyFont="1" applyBorder="1">
      <alignment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34" borderId="1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right" vertical="top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 vertical="center" wrapText="1"/>
    </xf>
    <xf numFmtId="0" fontId="10" fillId="31" borderId="12" xfId="0" applyFont="1" applyFill="1" applyBorder="1" applyAlignment="1">
      <alignment horizontal="center" vertical="top" wrapText="1"/>
    </xf>
    <xf numFmtId="0" fontId="10" fillId="31" borderId="18" xfId="0" applyFont="1" applyFill="1" applyBorder="1" applyAlignment="1">
      <alignment horizontal="center" vertical="top" wrapText="1"/>
    </xf>
    <xf numFmtId="0" fontId="10" fillId="31" borderId="16" xfId="0" applyFont="1" applyFill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vertical="top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top" textRotation="90" wrapText="1"/>
    </xf>
    <xf numFmtId="0" fontId="9" fillId="35" borderId="12" xfId="57" applyFont="1" applyFill="1" applyBorder="1" applyAlignment="1">
      <alignment horizontal="center"/>
      <protection/>
    </xf>
    <xf numFmtId="0" fontId="9" fillId="0" borderId="11" xfId="0" applyFont="1" applyBorder="1" applyAlignment="1">
      <alignment horizontal="justify" vertical="top" wrapText="1"/>
    </xf>
    <xf numFmtId="0" fontId="10" fillId="0" borderId="11" xfId="57" applyFont="1" applyBorder="1">
      <alignment/>
      <protection/>
    </xf>
    <xf numFmtId="0" fontId="9" fillId="0" borderId="11" xfId="57" applyFont="1" applyBorder="1" applyAlignment="1">
      <alignment horizontal="left" vertical="center"/>
      <protection/>
    </xf>
    <xf numFmtId="0" fontId="10" fillId="0" borderId="11" xfId="57" applyFont="1" applyBorder="1" applyAlignment="1">
      <alignment horizontal="left" vertical="center"/>
      <protection/>
    </xf>
    <xf numFmtId="0" fontId="10" fillId="0" borderId="11" xfId="57" applyFont="1" applyBorder="1" applyAlignment="1">
      <alignment horizontal="right"/>
      <protection/>
    </xf>
    <xf numFmtId="0" fontId="12" fillId="0" borderId="20" xfId="57" applyFont="1" applyBorder="1" applyAlignment="1">
      <alignment horizontal="center"/>
      <protection/>
    </xf>
    <xf numFmtId="0" fontId="12" fillId="0" borderId="20" xfId="57" applyFont="1" applyBorder="1" applyAlignment="1">
      <alignment vertical="center" wrapText="1"/>
      <protection/>
    </xf>
    <xf numFmtId="0" fontId="12" fillId="0" borderId="20" xfId="57" applyFont="1" applyFill="1" applyBorder="1" applyAlignment="1">
      <alignment vertical="center" wrapText="1"/>
      <protection/>
    </xf>
    <xf numFmtId="0" fontId="12" fillId="0" borderId="20" xfId="57" applyFont="1" applyFill="1" applyBorder="1" applyAlignment="1">
      <alignment horizontal="center" vertical="center"/>
      <protection/>
    </xf>
    <xf numFmtId="0" fontId="12" fillId="31" borderId="21" xfId="57" applyFont="1" applyFill="1" applyBorder="1" applyAlignment="1">
      <alignment horizontal="center" vertical="center"/>
      <protection/>
    </xf>
    <xf numFmtId="0" fontId="12" fillId="36" borderId="22" xfId="57" applyFont="1" applyFill="1" applyBorder="1" applyAlignment="1">
      <alignment wrapText="1"/>
      <protection/>
    </xf>
    <xf numFmtId="0" fontId="12" fillId="0" borderId="23" xfId="57" applyFont="1" applyFill="1" applyBorder="1" applyAlignment="1">
      <alignment horizontal="justify" vertical="top" wrapText="1" shrinkToFit="1"/>
      <protection/>
    </xf>
    <xf numFmtId="0" fontId="10" fillId="0" borderId="24" xfId="57" applyFont="1" applyBorder="1">
      <alignment/>
      <protection/>
    </xf>
    <xf numFmtId="3" fontId="10" fillId="0" borderId="0" xfId="0" applyNumberFormat="1" applyFont="1" applyAlignment="1">
      <alignment/>
    </xf>
    <xf numFmtId="3" fontId="9" fillId="0" borderId="11" xfId="57" applyNumberFormat="1" applyFont="1" applyFill="1" applyBorder="1" applyAlignment="1">
      <alignment horizontal="right"/>
      <protection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10" fillId="0" borderId="24" xfId="0" applyNumberFormat="1" applyFont="1" applyBorder="1" applyAlignment="1">
      <alignment horizontal="center" vertical="top" wrapText="1"/>
    </xf>
    <xf numFmtId="3" fontId="10" fillId="0" borderId="12" xfId="0" applyNumberFormat="1" applyFont="1" applyBorder="1" applyAlignment="1">
      <alignment horizontal="center" vertical="top" wrapText="1"/>
    </xf>
    <xf numFmtId="3" fontId="10" fillId="0" borderId="25" xfId="0" applyNumberFormat="1" applyFont="1" applyBorder="1" applyAlignment="1">
      <alignment horizontal="center" vertical="top" wrapText="1"/>
    </xf>
    <xf numFmtId="3" fontId="10" fillId="0" borderId="16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/>
    </xf>
    <xf numFmtId="3" fontId="9" fillId="0" borderId="11" xfId="0" applyNumberFormat="1" applyFont="1" applyBorder="1" applyAlignment="1">
      <alignment horizontal="right" vertical="top" wrapText="1"/>
    </xf>
    <xf numFmtId="3" fontId="9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2" xfId="57" applyNumberFormat="1" applyFont="1" applyFill="1" applyBorder="1" applyAlignment="1">
      <alignment horizontal="right"/>
      <protection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2" fillId="0" borderId="22" xfId="57" applyFont="1" applyBorder="1" applyAlignment="1">
      <alignment horizontal="center"/>
      <protection/>
    </xf>
    <xf numFmtId="0" fontId="12" fillId="0" borderId="20" xfId="57" applyFont="1" applyFill="1" applyBorder="1" applyAlignment="1">
      <alignment vertical="top" wrapText="1"/>
      <protection/>
    </xf>
    <xf numFmtId="0" fontId="12" fillId="0" borderId="20" xfId="0" applyFont="1" applyBorder="1" applyAlignment="1">
      <alignment horizontal="justify" vertical="top" wrapText="1"/>
    </xf>
    <xf numFmtId="0" fontId="12" fillId="0" borderId="0" xfId="57" applyFont="1">
      <alignment/>
      <protection/>
    </xf>
    <xf numFmtId="0" fontId="12" fillId="0" borderId="0" xfId="0" applyFont="1" applyAlignment="1">
      <alignment horizontal="center"/>
    </xf>
    <xf numFmtId="0" fontId="12" fillId="0" borderId="20" xfId="0" applyFont="1" applyFill="1" applyBorder="1" applyAlignment="1">
      <alignment horizontal="left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vertical="top" wrapText="1"/>
    </xf>
    <xf numFmtId="0" fontId="9" fillId="0" borderId="0" xfId="57" applyFont="1" applyBorder="1" applyAlignment="1">
      <alignment horizontal="center"/>
      <protection/>
    </xf>
    <xf numFmtId="0" fontId="9" fillId="0" borderId="0" xfId="57" applyFont="1" applyFill="1" applyAlignment="1">
      <alignment horizontal="right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35" borderId="26" xfId="57" applyFont="1" applyFill="1" applyBorder="1" applyAlignment="1">
      <alignment horizontal="center"/>
      <protection/>
    </xf>
    <xf numFmtId="0" fontId="9" fillId="0" borderId="27" xfId="0" applyFont="1" applyBorder="1" applyAlignment="1">
      <alignment horizontal="justify" vertical="top" wrapText="1"/>
    </xf>
    <xf numFmtId="0" fontId="10" fillId="0" borderId="27" xfId="57" applyFont="1" applyBorder="1">
      <alignment/>
      <protection/>
    </xf>
    <xf numFmtId="0" fontId="9" fillId="0" borderId="20" xfId="57" applyFont="1" applyBorder="1" applyAlignment="1">
      <alignment horizontal="left" vertical="center"/>
      <protection/>
    </xf>
    <xf numFmtId="0" fontId="10" fillId="0" borderId="20" xfId="57" applyFont="1" applyBorder="1">
      <alignment/>
      <protection/>
    </xf>
    <xf numFmtId="0" fontId="10" fillId="0" borderId="20" xfId="57" applyFont="1" applyBorder="1" applyAlignment="1">
      <alignment horizontal="left" vertical="center"/>
      <protection/>
    </xf>
    <xf numFmtId="0" fontId="10" fillId="0" borderId="20" xfId="0" applyFont="1" applyBorder="1" applyAlignment="1">
      <alignment/>
    </xf>
    <xf numFmtId="0" fontId="13" fillId="0" borderId="20" xfId="52" applyFont="1" applyBorder="1" applyAlignment="1" applyProtection="1">
      <alignment horizontal="center"/>
      <protection/>
    </xf>
    <xf numFmtId="0" fontId="10" fillId="0" borderId="20" xfId="0" applyFont="1" applyBorder="1" applyAlignment="1">
      <alignment horizontal="justify" vertical="top" wrapText="1"/>
    </xf>
    <xf numFmtId="0" fontId="9" fillId="0" borderId="20" xfId="0" applyFont="1" applyBorder="1" applyAlignment="1">
      <alignment vertical="top" wrapText="1"/>
    </xf>
    <xf numFmtId="0" fontId="12" fillId="0" borderId="20" xfId="57" applyFont="1" applyFill="1" applyBorder="1" applyAlignment="1">
      <alignment horizontal="left" vertical="center" wrapText="1"/>
      <protection/>
    </xf>
    <xf numFmtId="0" fontId="9" fillId="0" borderId="20" xfId="0" applyFont="1" applyBorder="1" applyAlignment="1">
      <alignment horizontal="justify" vertical="top" wrapText="1"/>
    </xf>
    <xf numFmtId="0" fontId="10" fillId="0" borderId="22" xfId="0" applyFont="1" applyBorder="1" applyAlignment="1">
      <alignment horizontal="justify" vertical="top" wrapText="1"/>
    </xf>
    <xf numFmtId="0" fontId="10" fillId="0" borderId="22" xfId="57" applyFont="1" applyBorder="1">
      <alignment/>
      <protection/>
    </xf>
    <xf numFmtId="0" fontId="10" fillId="0" borderId="16" xfId="0" applyFont="1" applyBorder="1" applyAlignment="1">
      <alignment horizontal="justify" vertical="top" wrapText="1"/>
    </xf>
    <xf numFmtId="0" fontId="12" fillId="0" borderId="20" xfId="57" applyFont="1" applyBorder="1" applyAlignment="1">
      <alignment horizontal="center" wrapText="1"/>
      <protection/>
    </xf>
    <xf numFmtId="0" fontId="12" fillId="0" borderId="28" xfId="57" applyFont="1" applyFill="1" applyBorder="1" applyAlignment="1">
      <alignment vertical="center" wrapText="1"/>
      <protection/>
    </xf>
    <xf numFmtId="9" fontId="12" fillId="0" borderId="23" xfId="61" applyFont="1" applyFill="1" applyBorder="1" applyAlignment="1">
      <alignment vertical="center" wrapText="1"/>
    </xf>
    <xf numFmtId="9" fontId="10" fillId="0" borderId="23" xfId="61" applyFont="1" applyFill="1" applyBorder="1" applyAlignment="1">
      <alignment vertical="center" wrapText="1"/>
    </xf>
    <xf numFmtId="0" fontId="10" fillId="0" borderId="24" xfId="0" applyFont="1" applyBorder="1" applyAlignment="1">
      <alignment horizontal="justify" vertical="top" wrapText="1"/>
    </xf>
    <xf numFmtId="0" fontId="10" fillId="0" borderId="20" xfId="0" applyFont="1" applyBorder="1" applyAlignment="1">
      <alignment horizontal="justify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25" xfId="0" applyFont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3" fontId="10" fillId="0" borderId="11" xfId="0" applyNumberFormat="1" applyFont="1" applyFill="1" applyBorder="1" applyAlignment="1">
      <alignment horizontal="right" vertical="top" wrapText="1"/>
    </xf>
    <xf numFmtId="3" fontId="12" fillId="36" borderId="20" xfId="57" applyNumberFormat="1" applyFont="1" applyFill="1" applyBorder="1" applyAlignment="1">
      <alignment horizontal="center"/>
      <protection/>
    </xf>
    <xf numFmtId="0" fontId="10" fillId="0" borderId="1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4" fontId="10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" fontId="10" fillId="0" borderId="32" xfId="0" applyNumberFormat="1" applyFont="1" applyBorder="1" applyAlignment="1">
      <alignment horizontal="left" wrapText="1"/>
    </xf>
    <xf numFmtId="1" fontId="2" fillId="0" borderId="33" xfId="0" applyNumberFormat="1" applyFont="1" applyBorder="1" applyAlignment="1">
      <alignment horizontal="left" wrapText="1"/>
    </xf>
    <xf numFmtId="1" fontId="2" fillId="0" borderId="34" xfId="0" applyNumberFormat="1" applyFont="1" applyBorder="1" applyAlignment="1">
      <alignment horizontal="left" wrapText="1"/>
    </xf>
    <xf numFmtId="0" fontId="9" fillId="34" borderId="26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wrapText="1"/>
    </xf>
    <xf numFmtId="0" fontId="10" fillId="0" borderId="11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3" fontId="10" fillId="0" borderId="32" xfId="0" applyNumberFormat="1" applyFont="1" applyBorder="1" applyAlignment="1">
      <alignment wrapText="1"/>
    </xf>
    <xf numFmtId="3" fontId="10" fillId="0" borderId="33" xfId="0" applyNumberFormat="1" applyFont="1" applyBorder="1" applyAlignment="1">
      <alignment wrapText="1"/>
    </xf>
    <xf numFmtId="3" fontId="10" fillId="0" borderId="34" xfId="0" applyNumberFormat="1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31" xfId="0" applyFont="1" applyBorder="1" applyAlignment="1">
      <alignment/>
    </xf>
    <xf numFmtId="3" fontId="9" fillId="0" borderId="32" xfId="0" applyNumberFormat="1" applyFont="1" applyBorder="1" applyAlignment="1">
      <alignment wrapText="1"/>
    </xf>
    <xf numFmtId="3" fontId="9" fillId="0" borderId="33" xfId="0" applyNumberFormat="1" applyFont="1" applyBorder="1" applyAlignment="1">
      <alignment wrapText="1"/>
    </xf>
    <xf numFmtId="3" fontId="9" fillId="0" borderId="34" xfId="0" applyNumberFormat="1" applyFont="1" applyBorder="1" applyAlignment="1">
      <alignment wrapText="1"/>
    </xf>
    <xf numFmtId="3" fontId="12" fillId="0" borderId="32" xfId="0" applyNumberFormat="1" applyFont="1" applyBorder="1" applyAlignment="1">
      <alignment horizontal="right"/>
    </xf>
    <xf numFmtId="0" fontId="12" fillId="0" borderId="33" xfId="0" applyNumberFormat="1" applyFont="1" applyBorder="1" applyAlignment="1">
      <alignment horizontal="right"/>
    </xf>
    <xf numFmtId="0" fontId="12" fillId="0" borderId="34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4" xfId="0" applyFont="1" applyBorder="1" applyAlignment="1">
      <alignment/>
    </xf>
    <xf numFmtId="0" fontId="10" fillId="0" borderId="30" xfId="0" applyFont="1" applyBorder="1" applyAlignment="1">
      <alignment/>
    </xf>
    <xf numFmtId="0" fontId="9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34" borderId="26" xfId="0" applyFont="1" applyFill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1" fontId="10" fillId="0" borderId="33" xfId="0" applyNumberFormat="1" applyFont="1" applyBorder="1" applyAlignment="1">
      <alignment horizontal="left" wrapText="1"/>
    </xf>
    <xf numFmtId="1" fontId="10" fillId="0" borderId="34" xfId="0" applyNumberFormat="1" applyFont="1" applyBorder="1" applyAlignment="1">
      <alignment horizontal="left" wrapText="1"/>
    </xf>
    <xf numFmtId="3" fontId="9" fillId="0" borderId="32" xfId="0" applyNumberFormat="1" applyFont="1" applyBorder="1" applyAlignment="1">
      <alignment horizontal="right" wrapText="1"/>
    </xf>
    <xf numFmtId="3" fontId="9" fillId="0" borderId="33" xfId="0" applyNumberFormat="1" applyFont="1" applyBorder="1" applyAlignment="1">
      <alignment horizontal="right" wrapText="1"/>
    </xf>
    <xf numFmtId="3" fontId="9" fillId="0" borderId="34" xfId="0" applyNumberFormat="1" applyFont="1" applyBorder="1" applyAlignment="1">
      <alignment horizontal="right" wrapText="1"/>
    </xf>
    <xf numFmtId="3" fontId="9" fillId="0" borderId="32" xfId="0" applyNumberFormat="1" applyFont="1" applyBorder="1" applyAlignment="1">
      <alignment horizontal="center" wrapText="1"/>
    </xf>
    <xf numFmtId="3" fontId="9" fillId="0" borderId="33" xfId="0" applyNumberFormat="1" applyFont="1" applyBorder="1" applyAlignment="1">
      <alignment horizontal="center" wrapText="1"/>
    </xf>
    <xf numFmtId="3" fontId="9" fillId="0" borderId="34" xfId="0" applyNumberFormat="1" applyFont="1" applyBorder="1" applyAlignment="1">
      <alignment horizontal="center" wrapText="1"/>
    </xf>
    <xf numFmtId="3" fontId="3" fillId="0" borderId="33" xfId="0" applyNumberFormat="1" applyFont="1" applyBorder="1" applyAlignment="1">
      <alignment horizontal="center" wrapText="1"/>
    </xf>
    <xf numFmtId="3" fontId="3" fillId="0" borderId="34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34" borderId="35" xfId="0" applyNumberFormat="1" applyFont="1" applyFill="1" applyBorder="1" applyAlignment="1">
      <alignment horizontal="center" wrapText="1"/>
    </xf>
    <xf numFmtId="0" fontId="10" fillId="34" borderId="26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 readingOrder="1"/>
    </xf>
    <xf numFmtId="3" fontId="10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/>
    </xf>
    <xf numFmtId="0" fontId="10" fillId="0" borderId="32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49" fontId="10" fillId="34" borderId="36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3" fontId="10" fillId="0" borderId="12" xfId="0" applyNumberFormat="1" applyFont="1" applyBorder="1" applyAlignment="1">
      <alignment vertical="top" wrapText="1"/>
    </xf>
    <xf numFmtId="3" fontId="10" fillId="0" borderId="16" xfId="0" applyNumberFormat="1" applyFont="1" applyBorder="1" applyAlignment="1">
      <alignment vertical="top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textRotation="90" wrapText="1"/>
    </xf>
    <xf numFmtId="0" fontId="9" fillId="0" borderId="14" xfId="57" applyFont="1" applyFill="1" applyBorder="1" applyAlignment="1">
      <alignment horizontal="right" wrapText="1"/>
      <protection/>
    </xf>
    <xf numFmtId="0" fontId="10" fillId="0" borderId="30" xfId="0" applyFont="1" applyBorder="1" applyAlignment="1">
      <alignment wrapText="1"/>
    </xf>
    <xf numFmtId="0" fontId="10" fillId="35" borderId="26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0" fontId="9" fillId="0" borderId="0" xfId="57" applyFont="1" applyBorder="1" applyAlignment="1">
      <alignment horizontal="center" wrapText="1"/>
      <protection/>
    </xf>
    <xf numFmtId="0" fontId="10" fillId="0" borderId="25" xfId="0" applyFont="1" applyBorder="1" applyAlignment="1">
      <alignment wrapText="1"/>
    </xf>
    <xf numFmtId="3" fontId="12" fillId="36" borderId="22" xfId="57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ja" xfId="54"/>
    <cellStyle name="Linked Cell" xfId="55"/>
    <cellStyle name="Neutral" xfId="56"/>
    <cellStyle name="Normal_TFI-FIN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ktroprivreda.ba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80" zoomScalePageLayoutView="0" workbookViewId="0" topLeftCell="A16">
      <selection activeCell="F25" sqref="F25"/>
    </sheetView>
  </sheetViews>
  <sheetFormatPr defaultColWidth="9.00390625" defaultRowHeight="12.75"/>
  <cols>
    <col min="1" max="1" width="60.625" style="7" customWidth="1"/>
    <col min="2" max="2" width="62.00390625" style="9" customWidth="1"/>
    <col min="3" max="16384" width="9.125" style="9" customWidth="1"/>
  </cols>
  <sheetData>
    <row r="1" spans="1:11" ht="13.5">
      <c r="A1" s="93" t="s">
        <v>150</v>
      </c>
      <c r="B1" s="94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95" t="s">
        <v>682</v>
      </c>
      <c r="B2" s="96" t="s">
        <v>123</v>
      </c>
      <c r="C2" s="49"/>
      <c r="D2" s="49"/>
      <c r="E2" s="49"/>
      <c r="F2" s="12"/>
      <c r="G2" s="12"/>
      <c r="H2" s="12"/>
      <c r="I2" s="12"/>
      <c r="J2" s="12"/>
      <c r="K2" s="12"/>
    </row>
    <row r="3" spans="1:11" ht="14.25" thickBot="1">
      <c r="A3" s="97" t="s">
        <v>146</v>
      </c>
      <c r="B3" s="97" t="s">
        <v>147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98" t="s">
        <v>130</v>
      </c>
      <c r="B4" s="99"/>
    </row>
    <row r="5" spans="1:2" ht="13.5">
      <c r="A5" s="100" t="s">
        <v>124</v>
      </c>
      <c r="B5" s="101"/>
    </row>
    <row r="6" spans="1:2" ht="12.75">
      <c r="A6" s="102" t="s">
        <v>129</v>
      </c>
      <c r="B6" s="59" t="s">
        <v>643</v>
      </c>
    </row>
    <row r="7" spans="1:2" ht="12.75">
      <c r="A7" s="101" t="s">
        <v>118</v>
      </c>
      <c r="B7" s="59" t="s">
        <v>650</v>
      </c>
    </row>
    <row r="8" spans="1:2" ht="12.75">
      <c r="A8" s="103" t="s">
        <v>121</v>
      </c>
      <c r="B8" s="59" t="s">
        <v>644</v>
      </c>
    </row>
    <row r="9" spans="1:2" ht="12.75">
      <c r="A9" s="101" t="s">
        <v>119</v>
      </c>
      <c r="B9" s="85" t="s">
        <v>653</v>
      </c>
    </row>
    <row r="10" spans="1:2" ht="12.75">
      <c r="A10" s="101" t="s">
        <v>120</v>
      </c>
      <c r="B10" s="104" t="s">
        <v>645</v>
      </c>
    </row>
    <row r="11" spans="1:2" ht="24.75" customHeight="1">
      <c r="A11" s="105" t="s">
        <v>125</v>
      </c>
      <c r="B11" s="112" t="s">
        <v>654</v>
      </c>
    </row>
    <row r="12" spans="1:2" ht="15" customHeight="1">
      <c r="A12" s="105" t="s">
        <v>131</v>
      </c>
      <c r="B12" s="123">
        <f>4894-29</f>
        <v>4865</v>
      </c>
    </row>
    <row r="13" spans="1:2" ht="17.25" customHeight="1">
      <c r="A13" s="105" t="s">
        <v>137</v>
      </c>
      <c r="B13" s="59" t="s">
        <v>646</v>
      </c>
    </row>
    <row r="14" spans="1:2" ht="12.75">
      <c r="A14" s="105" t="s">
        <v>126</v>
      </c>
      <c r="B14" s="89" t="s">
        <v>666</v>
      </c>
    </row>
    <row r="15" spans="1:2" ht="25.5">
      <c r="A15" s="105" t="s">
        <v>145</v>
      </c>
      <c r="B15" s="59" t="s">
        <v>647</v>
      </c>
    </row>
    <row r="16" spans="1:2" ht="25.5">
      <c r="A16" s="105" t="s">
        <v>128</v>
      </c>
      <c r="B16" s="60" t="s">
        <v>655</v>
      </c>
    </row>
    <row r="17" spans="1:2" ht="13.5">
      <c r="A17" s="106" t="s">
        <v>127</v>
      </c>
      <c r="B17" s="101"/>
    </row>
    <row r="18" spans="1:2" ht="120.75" customHeight="1">
      <c r="A18" s="105" t="s">
        <v>663</v>
      </c>
      <c r="B18" s="86" t="s">
        <v>668</v>
      </c>
    </row>
    <row r="19" spans="1:2" ht="89.25">
      <c r="A19" s="105" t="s">
        <v>664</v>
      </c>
      <c r="B19" s="61" t="s">
        <v>683</v>
      </c>
    </row>
    <row r="20" spans="1:2" s="88" customFormat="1" ht="38.25" customHeight="1">
      <c r="A20" s="87" t="s">
        <v>132</v>
      </c>
      <c r="B20" s="107" t="s">
        <v>665</v>
      </c>
    </row>
    <row r="21" spans="1:2" ht="17.25" customHeight="1">
      <c r="A21" s="108" t="s">
        <v>148</v>
      </c>
      <c r="B21" s="101"/>
    </row>
    <row r="22" spans="1:2" ht="12.75">
      <c r="A22" s="109" t="s">
        <v>133</v>
      </c>
      <c r="B22" s="242">
        <v>2574</v>
      </c>
    </row>
    <row r="23" spans="1:2" ht="25.5">
      <c r="A23" s="105" t="s">
        <v>134</v>
      </c>
      <c r="B23" s="62" t="s">
        <v>667</v>
      </c>
    </row>
    <row r="24" spans="1:2" ht="38.25">
      <c r="A24" s="105" t="s">
        <v>135</v>
      </c>
      <c r="B24" s="63" t="s">
        <v>648</v>
      </c>
    </row>
    <row r="25" spans="1:2" ht="27">
      <c r="A25" s="106" t="s">
        <v>161</v>
      </c>
      <c r="B25" s="110"/>
    </row>
    <row r="26" spans="1:2" ht="153">
      <c r="A26" s="109" t="s">
        <v>136</v>
      </c>
      <c r="B26" s="64" t="s">
        <v>689</v>
      </c>
    </row>
    <row r="27" spans="1:2" ht="27">
      <c r="A27" s="106" t="s">
        <v>138</v>
      </c>
      <c r="B27" s="101"/>
    </row>
    <row r="28" spans="1:2" ht="33.75" customHeight="1">
      <c r="A28" s="109" t="s">
        <v>140</v>
      </c>
      <c r="B28" s="113" t="s">
        <v>685</v>
      </c>
    </row>
    <row r="29" spans="1:2" ht="183.75" customHeight="1">
      <c r="A29" s="115" t="s">
        <v>141</v>
      </c>
      <c r="B29" s="114" t="s">
        <v>687</v>
      </c>
    </row>
    <row r="30" spans="1:2" ht="182.25" customHeight="1">
      <c r="A30" s="118" t="s">
        <v>141</v>
      </c>
      <c r="B30" s="65" t="s">
        <v>688</v>
      </c>
    </row>
    <row r="31" spans="1:2" ht="12.75" hidden="1">
      <c r="A31" s="118" t="s">
        <v>141</v>
      </c>
      <c r="B31" s="65"/>
    </row>
    <row r="32" spans="1:2" ht="5.25" customHeight="1" hidden="1">
      <c r="A32" s="118" t="s">
        <v>141</v>
      </c>
      <c r="B32" s="65"/>
    </row>
    <row r="33" spans="1:2" ht="69" customHeight="1">
      <c r="A33" s="117" t="s">
        <v>142</v>
      </c>
      <c r="B33" s="90" t="s">
        <v>686</v>
      </c>
    </row>
    <row r="34" spans="1:2" ht="13.5">
      <c r="A34" s="108" t="s">
        <v>139</v>
      </c>
      <c r="B34" s="105"/>
    </row>
    <row r="35" spans="1:2" ht="38.25">
      <c r="A35" s="105" t="s">
        <v>143</v>
      </c>
      <c r="B35" s="105"/>
    </row>
    <row r="36" spans="1:2" ht="38.25">
      <c r="A36" s="105" t="s">
        <v>144</v>
      </c>
      <c r="B36" s="105"/>
    </row>
    <row r="37" spans="1:2" ht="38.25">
      <c r="A37" s="105" t="s">
        <v>162</v>
      </c>
      <c r="B37" s="105"/>
    </row>
    <row r="38" spans="1:2" ht="38.25">
      <c r="A38" s="111" t="s">
        <v>163</v>
      </c>
      <c r="B38" s="111"/>
    </row>
    <row r="39" spans="1:2" ht="12.75">
      <c r="A39" s="66"/>
      <c r="B39" s="116"/>
    </row>
    <row r="40" spans="1:2" ht="13.5">
      <c r="A40" s="13" t="s">
        <v>684</v>
      </c>
      <c r="B40" s="10"/>
    </row>
    <row r="41" spans="1:2" ht="13.5">
      <c r="A41" s="14"/>
      <c r="B41" s="15" t="s">
        <v>662</v>
      </c>
    </row>
    <row r="42" ht="13.5">
      <c r="B42" s="10" t="s">
        <v>160</v>
      </c>
    </row>
    <row r="43" ht="12.75">
      <c r="B43" s="15"/>
    </row>
  </sheetData>
  <sheetProtection/>
  <hyperlinks>
    <hyperlink ref="B10" r:id="rId1" display="www.elektroprivreda.ba"/>
  </hyperlinks>
  <printOptions/>
  <pageMargins left="0.3937007874015748" right="0.35433070866141736" top="0.3937007874015748" bottom="0.35433070866141736" header="0.4330708661417323" footer="0.5118110236220472"/>
  <pageSetup horizontalDpi="300" verticalDpi="300" orientation="portrait" paperSize="9" scale="70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164">
      <selection activeCell="H182" sqref="H182"/>
    </sheetView>
  </sheetViews>
  <sheetFormatPr defaultColWidth="9.00390625" defaultRowHeight="12.75"/>
  <cols>
    <col min="1" max="1" width="11.25390625" style="16" customWidth="1"/>
    <col min="2" max="2" width="15.375" style="16" customWidth="1"/>
    <col min="3" max="3" width="18.375" style="16" customWidth="1"/>
    <col min="4" max="4" width="12.75390625" style="16" customWidth="1"/>
    <col min="5" max="7" width="3.125" style="16" customWidth="1"/>
    <col min="8" max="8" width="16.625" style="67" customWidth="1"/>
    <col min="9" max="9" width="16.375" style="67" customWidth="1"/>
    <col min="10" max="16384" width="9.125" style="16" customWidth="1"/>
  </cols>
  <sheetData>
    <row r="1" spans="1:9" ht="13.5">
      <c r="A1" s="7"/>
      <c r="B1" s="1"/>
      <c r="I1" s="68" t="s">
        <v>122</v>
      </c>
    </row>
    <row r="2" spans="1:9" ht="13.5">
      <c r="A2" s="2"/>
      <c r="C2" s="17"/>
      <c r="I2" s="68" t="s">
        <v>149</v>
      </c>
    </row>
    <row r="3" spans="1:9" ht="12.75">
      <c r="A3" s="18" t="s">
        <v>329</v>
      </c>
      <c r="B3" s="150" t="s">
        <v>649</v>
      </c>
      <c r="C3" s="151"/>
      <c r="D3" s="151"/>
      <c r="E3" s="151"/>
      <c r="F3" s="151"/>
      <c r="G3" s="151"/>
      <c r="H3" s="151"/>
      <c r="I3" s="151"/>
    </row>
    <row r="4" spans="1:9" ht="12.75">
      <c r="A4" s="18" t="s">
        <v>174</v>
      </c>
      <c r="B4" s="150" t="s">
        <v>651</v>
      </c>
      <c r="C4" s="151"/>
      <c r="D4" s="151"/>
      <c r="E4" s="151"/>
      <c r="F4" s="151"/>
      <c r="G4" s="151"/>
      <c r="H4" s="151"/>
      <c r="I4" s="151"/>
    </row>
    <row r="5" spans="1:9" ht="12.75">
      <c r="A5" s="18" t="s">
        <v>175</v>
      </c>
      <c r="B5" s="150" t="s">
        <v>660</v>
      </c>
      <c r="C5" s="151"/>
      <c r="D5" s="151"/>
      <c r="E5" s="151"/>
      <c r="F5" s="151"/>
      <c r="G5" s="151"/>
      <c r="H5" s="151"/>
      <c r="I5" s="151"/>
    </row>
    <row r="6" spans="1:9" ht="12.75">
      <c r="A6" s="18" t="s">
        <v>176</v>
      </c>
      <c r="B6" s="152">
        <v>4200225150005</v>
      </c>
      <c r="C6" s="153"/>
      <c r="D6" s="153"/>
      <c r="E6" s="153"/>
      <c r="F6" s="153"/>
      <c r="G6" s="153"/>
      <c r="H6" s="153"/>
      <c r="I6" s="154"/>
    </row>
    <row r="7" spans="1:9" ht="12.75">
      <c r="A7" s="18" t="s">
        <v>177</v>
      </c>
      <c r="B7" s="150" t="s">
        <v>659</v>
      </c>
      <c r="C7" s="151"/>
      <c r="D7" s="151"/>
      <c r="E7" s="151"/>
      <c r="F7" s="151"/>
      <c r="G7" s="151"/>
      <c r="H7" s="151"/>
      <c r="I7" s="151"/>
    </row>
    <row r="8" spans="4:9" ht="18" customHeight="1">
      <c r="D8" s="19"/>
      <c r="H8" s="69"/>
      <c r="I8" s="69"/>
    </row>
    <row r="9" ht="12.75" hidden="1"/>
    <row r="10" ht="1.5" customHeight="1" hidden="1"/>
    <row r="11" spans="1:9" ht="18.75" customHeight="1" thickBot="1">
      <c r="A11" s="155" t="s">
        <v>670</v>
      </c>
      <c r="B11" s="156"/>
      <c r="C11" s="156"/>
      <c r="D11" s="156"/>
      <c r="E11" s="156"/>
      <c r="F11" s="156"/>
      <c r="G11" s="156"/>
      <c r="H11" s="156"/>
      <c r="I11" s="156"/>
    </row>
    <row r="12" spans="1:9" ht="12" customHeight="1" thickTop="1">
      <c r="A12" s="127"/>
      <c r="B12" s="127"/>
      <c r="C12" s="127"/>
      <c r="D12" s="127"/>
      <c r="E12" s="127"/>
      <c r="F12" s="127"/>
      <c r="G12" s="127"/>
      <c r="H12" s="127"/>
      <c r="I12" s="127"/>
    </row>
    <row r="13" spans="3:8" ht="18.75" customHeight="1">
      <c r="C13" s="127" t="s">
        <v>671</v>
      </c>
      <c r="D13" s="127"/>
      <c r="E13" s="127"/>
      <c r="F13" s="127"/>
      <c r="G13" s="127"/>
      <c r="H13" s="70"/>
    </row>
    <row r="14" ht="12.75">
      <c r="I14" s="67" t="s">
        <v>330</v>
      </c>
    </row>
    <row r="15" spans="1:9" ht="12.75">
      <c r="A15" s="171" t="s">
        <v>116</v>
      </c>
      <c r="B15" s="128" t="s">
        <v>178</v>
      </c>
      <c r="C15" s="129"/>
      <c r="D15" s="21" t="s">
        <v>179</v>
      </c>
      <c r="E15" s="134" t="s">
        <v>164</v>
      </c>
      <c r="F15" s="135"/>
      <c r="G15" s="136"/>
      <c r="H15" s="137" t="s">
        <v>180</v>
      </c>
      <c r="I15" s="138"/>
    </row>
    <row r="16" spans="1:9" ht="12.75">
      <c r="A16" s="172"/>
      <c r="B16" s="130"/>
      <c r="C16" s="131"/>
      <c r="D16" s="22"/>
      <c r="E16" s="141" t="s">
        <v>181</v>
      </c>
      <c r="F16" s="142"/>
      <c r="G16" s="143"/>
      <c r="H16" s="139"/>
      <c r="I16" s="140"/>
    </row>
    <row r="17" spans="1:9" ht="12.75">
      <c r="A17" s="173"/>
      <c r="B17" s="130"/>
      <c r="C17" s="131"/>
      <c r="D17" s="22"/>
      <c r="E17" s="144"/>
      <c r="F17" s="145"/>
      <c r="G17" s="146"/>
      <c r="H17" s="71" t="s">
        <v>182</v>
      </c>
      <c r="I17" s="72" t="s">
        <v>183</v>
      </c>
    </row>
    <row r="18" spans="1:9" ht="12.75">
      <c r="A18" s="174"/>
      <c r="B18" s="132"/>
      <c r="C18" s="133"/>
      <c r="D18" s="24"/>
      <c r="E18" s="147"/>
      <c r="F18" s="148"/>
      <c r="G18" s="149"/>
      <c r="H18" s="73" t="s">
        <v>184</v>
      </c>
      <c r="I18" s="74" t="s">
        <v>184</v>
      </c>
    </row>
    <row r="19" spans="1:9" ht="12.75">
      <c r="A19" s="25">
        <v>1</v>
      </c>
      <c r="B19" s="124">
        <v>2</v>
      </c>
      <c r="C19" s="124"/>
      <c r="D19" s="25">
        <v>3</v>
      </c>
      <c r="E19" s="124">
        <v>4</v>
      </c>
      <c r="F19" s="124"/>
      <c r="G19" s="124"/>
      <c r="H19" s="74">
        <v>5</v>
      </c>
      <c r="I19" s="74">
        <v>6</v>
      </c>
    </row>
    <row r="20" spans="1:9" ht="13.5">
      <c r="A20" s="26"/>
      <c r="B20" s="125" t="s">
        <v>185</v>
      </c>
      <c r="C20" s="125"/>
      <c r="D20" s="26"/>
      <c r="E20" s="126"/>
      <c r="F20" s="126"/>
      <c r="G20" s="126"/>
      <c r="H20" s="75"/>
      <c r="I20" s="75"/>
    </row>
    <row r="21" spans="1:9" ht="12.75">
      <c r="A21" s="26"/>
      <c r="B21" s="157" t="s">
        <v>186</v>
      </c>
      <c r="C21" s="157"/>
      <c r="D21" s="26"/>
      <c r="E21" s="26"/>
      <c r="F21" s="26"/>
      <c r="G21" s="26"/>
      <c r="H21" s="76"/>
      <c r="I21" s="76"/>
    </row>
    <row r="22" spans="1:9" ht="13.5">
      <c r="A22" s="26"/>
      <c r="B22" s="125" t="s">
        <v>35</v>
      </c>
      <c r="C22" s="125"/>
      <c r="D22" s="26"/>
      <c r="E22" s="26">
        <v>2</v>
      </c>
      <c r="F22" s="26">
        <v>0</v>
      </c>
      <c r="G22" s="26">
        <v>1</v>
      </c>
      <c r="H22" s="78">
        <f>H23+H27+H31+H32</f>
        <v>456946270</v>
      </c>
      <c r="I22" s="78">
        <f>I23+I27+I31+I32</f>
        <v>476572089</v>
      </c>
    </row>
    <row r="23" spans="1:9" ht="19.5" customHeight="1">
      <c r="A23" s="26">
        <v>60</v>
      </c>
      <c r="B23" s="157" t="s">
        <v>187</v>
      </c>
      <c r="C23" s="157"/>
      <c r="D23" s="26"/>
      <c r="E23" s="26">
        <v>2</v>
      </c>
      <c r="F23" s="26">
        <v>0</v>
      </c>
      <c r="G23" s="26">
        <v>2</v>
      </c>
      <c r="H23" s="76"/>
      <c r="I23" s="76"/>
    </row>
    <row r="24" spans="1:9" ht="29.25" customHeight="1">
      <c r="A24" s="26">
        <v>600</v>
      </c>
      <c r="B24" s="157" t="s">
        <v>188</v>
      </c>
      <c r="C24" s="157"/>
      <c r="D24" s="26"/>
      <c r="E24" s="26">
        <v>2</v>
      </c>
      <c r="F24" s="26">
        <v>0</v>
      </c>
      <c r="G24" s="26">
        <v>3</v>
      </c>
      <c r="H24" s="76"/>
      <c r="I24" s="76"/>
    </row>
    <row r="25" spans="1:9" ht="27.75" customHeight="1">
      <c r="A25" s="26">
        <v>601</v>
      </c>
      <c r="B25" s="157" t="s">
        <v>189</v>
      </c>
      <c r="C25" s="157"/>
      <c r="D25" s="26"/>
      <c r="E25" s="26">
        <v>2</v>
      </c>
      <c r="F25" s="26">
        <v>0</v>
      </c>
      <c r="G25" s="26">
        <v>4</v>
      </c>
      <c r="H25" s="76"/>
      <c r="I25" s="76"/>
    </row>
    <row r="26" spans="1:9" ht="28.5" customHeight="1">
      <c r="A26" s="26">
        <v>602</v>
      </c>
      <c r="B26" s="157" t="s">
        <v>190</v>
      </c>
      <c r="C26" s="157"/>
      <c r="D26" s="26"/>
      <c r="E26" s="26">
        <v>2</v>
      </c>
      <c r="F26" s="26">
        <v>0</v>
      </c>
      <c r="G26" s="26">
        <v>5</v>
      </c>
      <c r="H26" s="76"/>
      <c r="I26" s="76"/>
    </row>
    <row r="27" spans="1:9" ht="29.25" customHeight="1">
      <c r="A27" s="26">
        <v>61</v>
      </c>
      <c r="B27" s="157" t="s">
        <v>191</v>
      </c>
      <c r="C27" s="157"/>
      <c r="D27" s="26"/>
      <c r="E27" s="26">
        <v>2</v>
      </c>
      <c r="F27" s="26">
        <v>0</v>
      </c>
      <c r="G27" s="26">
        <v>6</v>
      </c>
      <c r="H27" s="76">
        <f>SUM(H28:H30)</f>
        <v>452499354</v>
      </c>
      <c r="I27" s="76">
        <f>SUM(I28:I30)</f>
        <v>471928927</v>
      </c>
    </row>
    <row r="28" spans="1:9" ht="28.5" customHeight="1">
      <c r="A28" s="26">
        <v>610</v>
      </c>
      <c r="B28" s="157" t="s">
        <v>192</v>
      </c>
      <c r="C28" s="157"/>
      <c r="D28" s="26"/>
      <c r="E28" s="26">
        <v>2</v>
      </c>
      <c r="F28" s="26">
        <v>0</v>
      </c>
      <c r="G28" s="26">
        <v>7</v>
      </c>
      <c r="H28" s="76"/>
      <c r="I28" s="76"/>
    </row>
    <row r="29" spans="1:9" ht="25.5" customHeight="1">
      <c r="A29" s="26">
        <v>611</v>
      </c>
      <c r="B29" s="157" t="s">
        <v>193</v>
      </c>
      <c r="C29" s="157"/>
      <c r="D29" s="26"/>
      <c r="E29" s="26">
        <v>2</v>
      </c>
      <c r="F29" s="26">
        <v>0</v>
      </c>
      <c r="G29" s="26">
        <v>8</v>
      </c>
      <c r="H29" s="76">
        <v>443956020</v>
      </c>
      <c r="I29" s="76">
        <v>447730265</v>
      </c>
    </row>
    <row r="30" spans="1:9" ht="27" customHeight="1">
      <c r="A30" s="26">
        <v>612</v>
      </c>
      <c r="B30" s="157" t="s">
        <v>194</v>
      </c>
      <c r="C30" s="157"/>
      <c r="D30" s="26"/>
      <c r="E30" s="26">
        <v>2</v>
      </c>
      <c r="F30" s="26">
        <v>0</v>
      </c>
      <c r="G30" s="26">
        <v>9</v>
      </c>
      <c r="H30" s="76">
        <v>8543334</v>
      </c>
      <c r="I30" s="76">
        <v>24198662</v>
      </c>
    </row>
    <row r="31" spans="1:9" ht="28.5" customHeight="1">
      <c r="A31" s="26">
        <v>62</v>
      </c>
      <c r="B31" s="157" t="s">
        <v>195</v>
      </c>
      <c r="C31" s="157"/>
      <c r="D31" s="26"/>
      <c r="E31" s="26">
        <v>2</v>
      </c>
      <c r="F31" s="26">
        <v>1</v>
      </c>
      <c r="G31" s="26">
        <v>0</v>
      </c>
      <c r="H31" s="76"/>
      <c r="I31" s="76"/>
    </row>
    <row r="32" spans="1:9" ht="18.75" customHeight="1">
      <c r="A32" s="26">
        <v>65</v>
      </c>
      <c r="B32" s="157" t="s">
        <v>196</v>
      </c>
      <c r="C32" s="157"/>
      <c r="D32" s="26"/>
      <c r="E32" s="26">
        <v>2</v>
      </c>
      <c r="F32" s="26">
        <v>1</v>
      </c>
      <c r="G32" s="26">
        <v>1</v>
      </c>
      <c r="H32" s="76">
        <v>4446916</v>
      </c>
      <c r="I32" s="76">
        <v>4643162</v>
      </c>
    </row>
    <row r="33" spans="1:9" ht="40.5" customHeight="1">
      <c r="A33" s="26"/>
      <c r="B33" s="125" t="s">
        <v>36</v>
      </c>
      <c r="C33" s="125"/>
      <c r="D33" s="26"/>
      <c r="E33" s="26">
        <v>2</v>
      </c>
      <c r="F33" s="26">
        <v>1</v>
      </c>
      <c r="G33" s="26">
        <v>2</v>
      </c>
      <c r="H33" s="78">
        <f>H34+H35+H36+H40+H41+H42+H43+H44+H45</f>
        <v>442896136</v>
      </c>
      <c r="I33" s="78">
        <f>I34+I35+I36+I40+I41+I42+I43+I44+I45</f>
        <v>461022491</v>
      </c>
    </row>
    <row r="34" spans="1:9" ht="12.75">
      <c r="A34" s="26">
        <v>50</v>
      </c>
      <c r="B34" s="157" t="s">
        <v>197</v>
      </c>
      <c r="C34" s="157"/>
      <c r="D34" s="26"/>
      <c r="E34" s="26">
        <v>2</v>
      </c>
      <c r="F34" s="26">
        <v>1</v>
      </c>
      <c r="G34" s="26">
        <v>3</v>
      </c>
      <c r="H34" s="76">
        <v>25227787</v>
      </c>
      <c r="I34" s="76">
        <v>15731656</v>
      </c>
    </row>
    <row r="35" spans="1:9" ht="12.75">
      <c r="A35" s="26">
        <v>51</v>
      </c>
      <c r="B35" s="157" t="s">
        <v>198</v>
      </c>
      <c r="C35" s="157"/>
      <c r="D35" s="26"/>
      <c r="E35" s="26">
        <v>2</v>
      </c>
      <c r="F35" s="26">
        <v>1</v>
      </c>
      <c r="G35" s="26">
        <v>4</v>
      </c>
      <c r="H35" s="76">
        <v>173715323</v>
      </c>
      <c r="I35" s="76">
        <v>212333732</v>
      </c>
    </row>
    <row r="36" spans="1:9" ht="27" customHeight="1">
      <c r="A36" s="26">
        <v>52</v>
      </c>
      <c r="B36" s="157" t="s">
        <v>199</v>
      </c>
      <c r="C36" s="157"/>
      <c r="D36" s="26"/>
      <c r="E36" s="26">
        <v>2</v>
      </c>
      <c r="F36" s="26">
        <v>1</v>
      </c>
      <c r="G36" s="26">
        <v>5</v>
      </c>
      <c r="H36" s="76">
        <f>SUM(H37:H39)</f>
        <v>91290430</v>
      </c>
      <c r="I36" s="76">
        <f>SUM(I37:I39)</f>
        <v>91743010</v>
      </c>
    </row>
    <row r="37" spans="1:9" ht="26.25" customHeight="1">
      <c r="A37" s="26" t="s">
        <v>200</v>
      </c>
      <c r="B37" s="157" t="s">
        <v>201</v>
      </c>
      <c r="C37" s="157"/>
      <c r="D37" s="26"/>
      <c r="E37" s="26">
        <v>2</v>
      </c>
      <c r="F37" s="26">
        <v>1</v>
      </c>
      <c r="G37" s="26">
        <v>6</v>
      </c>
      <c r="H37" s="76">
        <v>77344931</v>
      </c>
      <c r="I37" s="76">
        <v>77546017</v>
      </c>
    </row>
    <row r="38" spans="1:9" ht="26.25" customHeight="1">
      <c r="A38" s="26" t="s">
        <v>202</v>
      </c>
      <c r="B38" s="157" t="s">
        <v>203</v>
      </c>
      <c r="C38" s="157"/>
      <c r="D38" s="26"/>
      <c r="E38" s="26">
        <v>2</v>
      </c>
      <c r="F38" s="26">
        <v>1</v>
      </c>
      <c r="G38" s="26">
        <v>7</v>
      </c>
      <c r="H38" s="76">
        <v>13138539</v>
      </c>
      <c r="I38" s="76">
        <v>13397623</v>
      </c>
    </row>
    <row r="39" spans="1:9" ht="27.75" customHeight="1">
      <c r="A39" s="26" t="s">
        <v>204</v>
      </c>
      <c r="B39" s="157" t="s">
        <v>205</v>
      </c>
      <c r="C39" s="157"/>
      <c r="D39" s="26"/>
      <c r="E39" s="26">
        <v>2</v>
      </c>
      <c r="F39" s="26">
        <v>1</v>
      </c>
      <c r="G39" s="26">
        <v>8</v>
      </c>
      <c r="H39" s="76">
        <v>806960</v>
      </c>
      <c r="I39" s="76">
        <v>799370</v>
      </c>
    </row>
    <row r="40" spans="1:9" ht="19.5" customHeight="1">
      <c r="A40" s="26">
        <v>53</v>
      </c>
      <c r="B40" s="157" t="s">
        <v>206</v>
      </c>
      <c r="C40" s="157"/>
      <c r="D40" s="26"/>
      <c r="E40" s="26">
        <v>2</v>
      </c>
      <c r="F40" s="26">
        <v>1</v>
      </c>
      <c r="G40" s="26">
        <v>9</v>
      </c>
      <c r="H40" s="76">
        <v>31362452</v>
      </c>
      <c r="I40" s="76">
        <v>29787108</v>
      </c>
    </row>
    <row r="41" spans="1:9" ht="12.75">
      <c r="A41" s="26" t="s">
        <v>207</v>
      </c>
      <c r="B41" s="157" t="s">
        <v>208</v>
      </c>
      <c r="C41" s="157"/>
      <c r="D41" s="26"/>
      <c r="E41" s="26">
        <v>2</v>
      </c>
      <c r="F41" s="26">
        <v>2</v>
      </c>
      <c r="G41" s="26">
        <v>0</v>
      </c>
      <c r="H41" s="76">
        <v>84514982</v>
      </c>
      <c r="I41" s="76">
        <v>83940767</v>
      </c>
    </row>
    <row r="42" spans="1:9" ht="12.75">
      <c r="A42" s="26" t="s">
        <v>209</v>
      </c>
      <c r="B42" s="157" t="s">
        <v>210</v>
      </c>
      <c r="C42" s="157"/>
      <c r="D42" s="26"/>
      <c r="E42" s="26">
        <v>2</v>
      </c>
      <c r="F42" s="26">
        <v>2</v>
      </c>
      <c r="G42" s="26">
        <v>1</v>
      </c>
      <c r="H42" s="76">
        <v>2760798</v>
      </c>
      <c r="I42" s="76">
        <v>2530335</v>
      </c>
    </row>
    <row r="43" spans="1:9" ht="14.25" customHeight="1">
      <c r="A43" s="26">
        <v>55</v>
      </c>
      <c r="B43" s="157" t="s">
        <v>211</v>
      </c>
      <c r="C43" s="157"/>
      <c r="D43" s="26"/>
      <c r="E43" s="26">
        <v>2</v>
      </c>
      <c r="F43" s="26">
        <v>2</v>
      </c>
      <c r="G43" s="26">
        <v>2</v>
      </c>
      <c r="H43" s="76">
        <v>34024364</v>
      </c>
      <c r="I43" s="76">
        <v>24955883</v>
      </c>
    </row>
    <row r="44" spans="1:9" ht="25.5">
      <c r="A44" s="26" t="s">
        <v>212</v>
      </c>
      <c r="B44" s="157" t="s">
        <v>213</v>
      </c>
      <c r="C44" s="157"/>
      <c r="D44" s="26"/>
      <c r="E44" s="26">
        <v>2</v>
      </c>
      <c r="F44" s="26">
        <v>2</v>
      </c>
      <c r="G44" s="26">
        <v>3</v>
      </c>
      <c r="H44" s="76"/>
      <c r="I44" s="76"/>
    </row>
    <row r="45" spans="1:9" ht="30" customHeight="1">
      <c r="A45" s="26" t="s">
        <v>214</v>
      </c>
      <c r="B45" s="157" t="s">
        <v>215</v>
      </c>
      <c r="C45" s="157"/>
      <c r="D45" s="26"/>
      <c r="E45" s="26">
        <v>2</v>
      </c>
      <c r="F45" s="26">
        <v>2</v>
      </c>
      <c r="G45" s="5">
        <v>4</v>
      </c>
      <c r="H45" s="76"/>
      <c r="I45" s="76"/>
    </row>
    <row r="46" spans="1:9" ht="15.75" customHeight="1">
      <c r="A46" s="26"/>
      <c r="B46" s="125" t="s">
        <v>37</v>
      </c>
      <c r="C46" s="125"/>
      <c r="D46" s="26"/>
      <c r="E46" s="26">
        <v>2</v>
      </c>
      <c r="F46" s="26">
        <v>2</v>
      </c>
      <c r="G46" s="26">
        <v>5</v>
      </c>
      <c r="H46" s="78">
        <f>H22-H33</f>
        <v>14050134</v>
      </c>
      <c r="I46" s="78">
        <f>I22-I33</f>
        <v>15549598</v>
      </c>
    </row>
    <row r="47" spans="1:9" ht="15.75" customHeight="1">
      <c r="A47" s="26"/>
      <c r="B47" s="125" t="s">
        <v>38</v>
      </c>
      <c r="C47" s="125"/>
      <c r="D47" s="26"/>
      <c r="E47" s="26">
        <v>2</v>
      </c>
      <c r="F47" s="26">
        <v>2</v>
      </c>
      <c r="G47" s="26">
        <v>6</v>
      </c>
      <c r="H47" s="78"/>
      <c r="I47" s="78"/>
    </row>
    <row r="48" spans="1:9" ht="12.75">
      <c r="A48" s="26"/>
      <c r="B48" s="157" t="s">
        <v>216</v>
      </c>
      <c r="C48" s="157"/>
      <c r="D48" s="26"/>
      <c r="E48" s="26"/>
      <c r="F48" s="26"/>
      <c r="G48" s="5"/>
      <c r="H48" s="76"/>
      <c r="I48" s="76"/>
    </row>
    <row r="49" spans="1:9" ht="13.5">
      <c r="A49" s="26">
        <v>66</v>
      </c>
      <c r="B49" s="125" t="s">
        <v>39</v>
      </c>
      <c r="C49" s="125"/>
      <c r="D49" s="26"/>
      <c r="E49" s="26">
        <v>2</v>
      </c>
      <c r="F49" s="26">
        <v>2</v>
      </c>
      <c r="G49" s="5">
        <v>7</v>
      </c>
      <c r="H49" s="78">
        <f>SUM(H50:H55)</f>
        <v>3823513</v>
      </c>
      <c r="I49" s="78">
        <f>SUM(I50:I55)</f>
        <v>5641094</v>
      </c>
    </row>
    <row r="50" spans="1:9" ht="26.25" customHeight="1">
      <c r="A50" s="26">
        <v>660</v>
      </c>
      <c r="B50" s="157" t="s">
        <v>217</v>
      </c>
      <c r="C50" s="157"/>
      <c r="D50" s="26"/>
      <c r="E50" s="26">
        <v>2</v>
      </c>
      <c r="F50" s="26">
        <v>2</v>
      </c>
      <c r="G50" s="5">
        <v>8</v>
      </c>
      <c r="H50" s="76"/>
      <c r="I50" s="76"/>
    </row>
    <row r="51" spans="1:9" ht="15.75" customHeight="1">
      <c r="A51" s="26">
        <v>661</v>
      </c>
      <c r="B51" s="157" t="s">
        <v>218</v>
      </c>
      <c r="C51" s="157"/>
      <c r="D51" s="26"/>
      <c r="E51" s="26">
        <v>2</v>
      </c>
      <c r="F51" s="26">
        <v>2</v>
      </c>
      <c r="G51" s="26">
        <v>9</v>
      </c>
      <c r="H51" s="76">
        <v>3617168</v>
      </c>
      <c r="I51" s="76">
        <v>5564720</v>
      </c>
    </row>
    <row r="52" spans="1:9" ht="12.75">
      <c r="A52" s="26">
        <v>662</v>
      </c>
      <c r="B52" s="157" t="s">
        <v>219</v>
      </c>
      <c r="C52" s="157"/>
      <c r="D52" s="26"/>
      <c r="E52" s="26">
        <v>2</v>
      </c>
      <c r="F52" s="26">
        <v>3</v>
      </c>
      <c r="G52" s="26">
        <v>0</v>
      </c>
      <c r="H52" s="76">
        <v>121221</v>
      </c>
      <c r="I52" s="76">
        <v>24142</v>
      </c>
    </row>
    <row r="53" spans="1:9" ht="12.75">
      <c r="A53" s="26">
        <v>663</v>
      </c>
      <c r="B53" s="157" t="s">
        <v>220</v>
      </c>
      <c r="C53" s="157"/>
      <c r="D53" s="26"/>
      <c r="E53" s="26">
        <v>2</v>
      </c>
      <c r="F53" s="26">
        <v>3</v>
      </c>
      <c r="G53" s="26">
        <v>1</v>
      </c>
      <c r="H53" s="76"/>
      <c r="I53" s="76"/>
    </row>
    <row r="54" spans="1:9" ht="26.25" customHeight="1">
      <c r="A54" s="26">
        <v>664</v>
      </c>
      <c r="B54" s="157" t="s">
        <v>221</v>
      </c>
      <c r="C54" s="157"/>
      <c r="D54" s="26"/>
      <c r="E54" s="26">
        <v>2</v>
      </c>
      <c r="F54" s="26">
        <v>3</v>
      </c>
      <c r="G54" s="26">
        <v>2</v>
      </c>
      <c r="H54" s="76"/>
      <c r="I54" s="76"/>
    </row>
    <row r="55" spans="1:9" ht="12.75">
      <c r="A55" s="26">
        <v>669</v>
      </c>
      <c r="B55" s="157" t="s">
        <v>222</v>
      </c>
      <c r="C55" s="157"/>
      <c r="D55" s="26"/>
      <c r="E55" s="26">
        <v>2</v>
      </c>
      <c r="F55" s="26">
        <v>3</v>
      </c>
      <c r="G55" s="26">
        <v>3</v>
      </c>
      <c r="H55" s="76">
        <v>85124</v>
      </c>
      <c r="I55" s="76">
        <v>52232</v>
      </c>
    </row>
    <row r="56" spans="1:9" ht="13.5">
      <c r="A56" s="26">
        <v>56</v>
      </c>
      <c r="B56" s="125" t="s">
        <v>40</v>
      </c>
      <c r="C56" s="125"/>
      <c r="D56" s="26"/>
      <c r="E56" s="26">
        <v>2</v>
      </c>
      <c r="F56" s="26">
        <v>3</v>
      </c>
      <c r="G56" s="26">
        <v>4</v>
      </c>
      <c r="H56" s="78">
        <f>SUM(H57:H61)</f>
        <v>7903923</v>
      </c>
      <c r="I56" s="78">
        <f>SUM(I57:I61)</f>
        <v>5373445</v>
      </c>
    </row>
    <row r="57" spans="1:9" ht="25.5" customHeight="1">
      <c r="A57" s="26">
        <v>560</v>
      </c>
      <c r="B57" s="157" t="s">
        <v>223</v>
      </c>
      <c r="C57" s="157"/>
      <c r="D57" s="26"/>
      <c r="E57" s="26">
        <v>2</v>
      </c>
      <c r="F57" s="26">
        <v>3</v>
      </c>
      <c r="G57" s="26">
        <v>5</v>
      </c>
      <c r="H57" s="76"/>
      <c r="I57" s="76"/>
    </row>
    <row r="58" spans="1:9" ht="12.75">
      <c r="A58" s="26">
        <v>561</v>
      </c>
      <c r="B58" s="157" t="s">
        <v>224</v>
      </c>
      <c r="C58" s="157"/>
      <c r="D58" s="26"/>
      <c r="E58" s="26">
        <v>2</v>
      </c>
      <c r="F58" s="26">
        <v>3</v>
      </c>
      <c r="G58" s="26">
        <v>6</v>
      </c>
      <c r="H58" s="76">
        <v>2894398</v>
      </c>
      <c r="I58" s="76">
        <v>2671863</v>
      </c>
    </row>
    <row r="59" spans="1:9" ht="14.25" customHeight="1">
      <c r="A59" s="26">
        <v>562</v>
      </c>
      <c r="B59" s="157" t="s">
        <v>225</v>
      </c>
      <c r="C59" s="157"/>
      <c r="D59" s="26"/>
      <c r="E59" s="26">
        <v>2</v>
      </c>
      <c r="F59" s="26">
        <v>3</v>
      </c>
      <c r="G59" s="26">
        <v>7</v>
      </c>
      <c r="H59" s="76">
        <v>3584489</v>
      </c>
      <c r="I59" s="76">
        <v>1197929</v>
      </c>
    </row>
    <row r="60" spans="1:9" ht="12.75">
      <c r="A60" s="26">
        <v>563</v>
      </c>
      <c r="B60" s="157" t="s">
        <v>226</v>
      </c>
      <c r="C60" s="157"/>
      <c r="D60" s="26"/>
      <c r="E60" s="26">
        <v>2</v>
      </c>
      <c r="F60" s="26">
        <v>3</v>
      </c>
      <c r="G60" s="26">
        <v>8</v>
      </c>
      <c r="H60" s="76"/>
      <c r="I60" s="76"/>
    </row>
    <row r="61" spans="1:9" ht="12.75">
      <c r="A61" s="26">
        <v>569</v>
      </c>
      <c r="B61" s="157" t="s">
        <v>227</v>
      </c>
      <c r="C61" s="157"/>
      <c r="D61" s="26"/>
      <c r="E61" s="26">
        <v>2</v>
      </c>
      <c r="F61" s="26">
        <v>3</v>
      </c>
      <c r="G61" s="26">
        <v>9</v>
      </c>
      <c r="H61" s="76">
        <v>1425036</v>
      </c>
      <c r="I61" s="76">
        <v>1503653</v>
      </c>
    </row>
    <row r="62" spans="1:9" ht="29.25" customHeight="1">
      <c r="A62" s="26"/>
      <c r="B62" s="125" t="s">
        <v>41</v>
      </c>
      <c r="C62" s="125"/>
      <c r="D62" s="26"/>
      <c r="E62" s="26">
        <v>2</v>
      </c>
      <c r="F62" s="26">
        <v>4</v>
      </c>
      <c r="G62" s="26">
        <v>0</v>
      </c>
      <c r="H62" s="78"/>
      <c r="I62" s="78">
        <f>I49-I56</f>
        <v>267649</v>
      </c>
    </row>
    <row r="63" spans="1:9" ht="30" customHeight="1">
      <c r="A63" s="26"/>
      <c r="B63" s="125" t="s">
        <v>42</v>
      </c>
      <c r="C63" s="125"/>
      <c r="D63" s="26"/>
      <c r="E63" s="26">
        <v>2</v>
      </c>
      <c r="F63" s="26">
        <v>4</v>
      </c>
      <c r="G63" s="26">
        <v>1</v>
      </c>
      <c r="H63" s="78">
        <f>H56-H49</f>
        <v>4080410</v>
      </c>
      <c r="I63" s="78"/>
    </row>
    <row r="64" spans="1:9" ht="26.25" customHeight="1">
      <c r="A64" s="26"/>
      <c r="B64" s="125" t="s">
        <v>43</v>
      </c>
      <c r="C64" s="125"/>
      <c r="D64" s="26"/>
      <c r="E64" s="26">
        <v>2</v>
      </c>
      <c r="F64" s="26">
        <v>4</v>
      </c>
      <c r="G64" s="26">
        <v>2</v>
      </c>
      <c r="H64" s="78">
        <f>H46-H47+H62-H63</f>
        <v>9969724</v>
      </c>
      <c r="I64" s="78">
        <f>I46-I47+I62-I63</f>
        <v>15817247</v>
      </c>
    </row>
    <row r="65" spans="1:9" ht="30" customHeight="1">
      <c r="A65" s="26"/>
      <c r="B65" s="125" t="s">
        <v>44</v>
      </c>
      <c r="C65" s="125"/>
      <c r="D65" s="26"/>
      <c r="E65" s="26">
        <v>2</v>
      </c>
      <c r="F65" s="26">
        <v>4</v>
      </c>
      <c r="G65" s="26">
        <v>3</v>
      </c>
      <c r="H65" s="78"/>
      <c r="I65" s="78"/>
    </row>
    <row r="66" spans="1:9" ht="15.75" customHeight="1">
      <c r="A66" s="26"/>
      <c r="B66" s="157" t="s">
        <v>228</v>
      </c>
      <c r="C66" s="157"/>
      <c r="D66" s="26"/>
      <c r="E66" s="26"/>
      <c r="F66" s="26"/>
      <c r="G66" s="5"/>
      <c r="H66" s="76"/>
      <c r="I66" s="76"/>
    </row>
    <row r="67" spans="1:9" ht="25.5" customHeight="1">
      <c r="A67" s="26">
        <v>67</v>
      </c>
      <c r="B67" s="125" t="s">
        <v>45</v>
      </c>
      <c r="C67" s="125"/>
      <c r="D67" s="126"/>
      <c r="E67" s="126">
        <v>2</v>
      </c>
      <c r="F67" s="126">
        <v>4</v>
      </c>
      <c r="G67" s="159">
        <v>4</v>
      </c>
      <c r="H67" s="158">
        <f>SUM(H69:H77)</f>
        <v>4410317</v>
      </c>
      <c r="I67" s="158">
        <f>SUM(I69:I77)</f>
        <v>4454310</v>
      </c>
    </row>
    <row r="68" spans="1:9" ht="18" customHeight="1">
      <c r="A68" s="26" t="s">
        <v>229</v>
      </c>
      <c r="B68" s="125"/>
      <c r="C68" s="125"/>
      <c r="D68" s="126"/>
      <c r="E68" s="126"/>
      <c r="F68" s="126"/>
      <c r="G68" s="159"/>
      <c r="H68" s="158"/>
      <c r="I68" s="158"/>
    </row>
    <row r="69" spans="1:9" ht="16.5" customHeight="1">
      <c r="A69" s="26">
        <v>670</v>
      </c>
      <c r="B69" s="157" t="s">
        <v>230</v>
      </c>
      <c r="C69" s="157"/>
      <c r="D69" s="26"/>
      <c r="E69" s="26">
        <v>2</v>
      </c>
      <c r="F69" s="26">
        <v>4</v>
      </c>
      <c r="G69" s="26">
        <v>5</v>
      </c>
      <c r="H69" s="76">
        <v>23798</v>
      </c>
      <c r="I69" s="76">
        <v>3974</v>
      </c>
    </row>
    <row r="70" spans="1:9" ht="27" customHeight="1">
      <c r="A70" s="26">
        <v>671</v>
      </c>
      <c r="B70" s="157" t="s">
        <v>231</v>
      </c>
      <c r="C70" s="157"/>
      <c r="D70" s="26"/>
      <c r="E70" s="26">
        <v>2</v>
      </c>
      <c r="F70" s="26">
        <v>4</v>
      </c>
      <c r="G70" s="26">
        <v>6</v>
      </c>
      <c r="H70" s="76">
        <v>0</v>
      </c>
      <c r="I70" s="76">
        <v>0</v>
      </c>
    </row>
    <row r="71" spans="1:9" ht="15" customHeight="1">
      <c r="A71" s="26">
        <v>672</v>
      </c>
      <c r="B71" s="157" t="s">
        <v>232</v>
      </c>
      <c r="C71" s="157"/>
      <c r="D71" s="26"/>
      <c r="E71" s="26">
        <v>2</v>
      </c>
      <c r="F71" s="26">
        <v>4</v>
      </c>
      <c r="G71" s="26">
        <v>7</v>
      </c>
      <c r="H71" s="76">
        <v>0</v>
      </c>
      <c r="I71" s="76">
        <v>0</v>
      </c>
    </row>
    <row r="72" spans="1:9" ht="28.5" customHeight="1">
      <c r="A72" s="26">
        <v>674</v>
      </c>
      <c r="B72" s="157" t="s">
        <v>233</v>
      </c>
      <c r="C72" s="157"/>
      <c r="D72" s="26"/>
      <c r="E72" s="26">
        <v>2</v>
      </c>
      <c r="F72" s="26">
        <v>4</v>
      </c>
      <c r="G72" s="26">
        <v>8</v>
      </c>
      <c r="H72" s="76">
        <v>0</v>
      </c>
      <c r="I72" s="76">
        <v>0</v>
      </c>
    </row>
    <row r="73" spans="1:9" ht="17.25" customHeight="1">
      <c r="A73" s="26">
        <v>675</v>
      </c>
      <c r="B73" s="157" t="s">
        <v>234</v>
      </c>
      <c r="C73" s="157"/>
      <c r="D73" s="26"/>
      <c r="E73" s="26">
        <v>2</v>
      </c>
      <c r="F73" s="26">
        <v>4</v>
      </c>
      <c r="G73" s="26">
        <v>9</v>
      </c>
      <c r="H73" s="76">
        <v>465734</v>
      </c>
      <c r="I73" s="76">
        <v>479512</v>
      </c>
    </row>
    <row r="74" spans="1:9" ht="15.75" customHeight="1">
      <c r="A74" s="26">
        <v>676</v>
      </c>
      <c r="B74" s="157" t="s">
        <v>235</v>
      </c>
      <c r="C74" s="157"/>
      <c r="D74" s="26"/>
      <c r="E74" s="26">
        <v>2</v>
      </c>
      <c r="F74" s="26">
        <v>5</v>
      </c>
      <c r="G74" s="26">
        <v>0</v>
      </c>
      <c r="H74" s="76">
        <v>1513933</v>
      </c>
      <c r="I74" s="76">
        <v>228132</v>
      </c>
    </row>
    <row r="75" spans="1:9" ht="12.75">
      <c r="A75" s="26">
        <v>677</v>
      </c>
      <c r="B75" s="157" t="s">
        <v>236</v>
      </c>
      <c r="C75" s="157"/>
      <c r="D75" s="26"/>
      <c r="E75" s="26">
        <v>2</v>
      </c>
      <c r="F75" s="26">
        <v>5</v>
      </c>
      <c r="G75" s="26">
        <v>1</v>
      </c>
      <c r="H75" s="76">
        <v>645167</v>
      </c>
      <c r="I75" s="76">
        <v>2609079</v>
      </c>
    </row>
    <row r="76" spans="1:9" ht="25.5" customHeight="1">
      <c r="A76" s="26">
        <v>678</v>
      </c>
      <c r="B76" s="157" t="s">
        <v>237</v>
      </c>
      <c r="C76" s="157"/>
      <c r="D76" s="26"/>
      <c r="E76" s="26">
        <v>2</v>
      </c>
      <c r="F76" s="26">
        <v>5</v>
      </c>
      <c r="G76" s="26">
        <v>2</v>
      </c>
      <c r="H76" s="76">
        <v>365827</v>
      </c>
      <c r="I76" s="76">
        <v>114777</v>
      </c>
    </row>
    <row r="77" spans="1:9" ht="27.75" customHeight="1">
      <c r="A77" s="26">
        <v>679</v>
      </c>
      <c r="B77" s="157" t="s">
        <v>238</v>
      </c>
      <c r="C77" s="157"/>
      <c r="D77" s="26"/>
      <c r="E77" s="26">
        <v>2</v>
      </c>
      <c r="F77" s="26">
        <v>5</v>
      </c>
      <c r="G77" s="26">
        <v>3</v>
      </c>
      <c r="H77" s="76">
        <v>1395858</v>
      </c>
      <c r="I77" s="76">
        <v>1018836</v>
      </c>
    </row>
    <row r="78" spans="1:9" ht="12.75" customHeight="1">
      <c r="A78" s="26">
        <v>57</v>
      </c>
      <c r="B78" s="125" t="s">
        <v>46</v>
      </c>
      <c r="C78" s="125"/>
      <c r="D78" s="126"/>
      <c r="E78" s="126">
        <v>2</v>
      </c>
      <c r="F78" s="126">
        <v>5</v>
      </c>
      <c r="G78" s="126">
        <v>4</v>
      </c>
      <c r="H78" s="158">
        <f>SUM(H80:H88)</f>
        <v>2299440</v>
      </c>
      <c r="I78" s="158">
        <f>SUM(I80:I88)</f>
        <v>8878355</v>
      </c>
    </row>
    <row r="79" spans="1:9" ht="29.25" customHeight="1">
      <c r="A79" s="26" t="s">
        <v>239</v>
      </c>
      <c r="B79" s="125"/>
      <c r="C79" s="125"/>
      <c r="D79" s="126"/>
      <c r="E79" s="126"/>
      <c r="F79" s="126"/>
      <c r="G79" s="126"/>
      <c r="H79" s="158"/>
      <c r="I79" s="158"/>
    </row>
    <row r="80" spans="1:9" ht="27" customHeight="1">
      <c r="A80" s="26">
        <v>570</v>
      </c>
      <c r="B80" s="157" t="s">
        <v>240</v>
      </c>
      <c r="C80" s="157"/>
      <c r="D80" s="26"/>
      <c r="E80" s="26">
        <v>2</v>
      </c>
      <c r="F80" s="26">
        <v>5</v>
      </c>
      <c r="G80" s="26">
        <v>5</v>
      </c>
      <c r="H80" s="76">
        <v>870</v>
      </c>
      <c r="I80" s="76">
        <v>0</v>
      </c>
    </row>
    <row r="81" spans="1:9" ht="27" customHeight="1">
      <c r="A81" s="26">
        <v>571</v>
      </c>
      <c r="B81" s="157" t="s">
        <v>241</v>
      </c>
      <c r="C81" s="157"/>
      <c r="D81" s="26"/>
      <c r="E81" s="26">
        <v>2</v>
      </c>
      <c r="F81" s="26">
        <v>5</v>
      </c>
      <c r="G81" s="26">
        <v>6</v>
      </c>
      <c r="H81" s="76">
        <v>0</v>
      </c>
      <c r="I81" s="76">
        <v>0</v>
      </c>
    </row>
    <row r="82" spans="1:9" ht="27" customHeight="1">
      <c r="A82" s="26">
        <v>572</v>
      </c>
      <c r="B82" s="157" t="s">
        <v>242</v>
      </c>
      <c r="C82" s="157"/>
      <c r="D82" s="26"/>
      <c r="E82" s="26">
        <v>2</v>
      </c>
      <c r="F82" s="26">
        <v>5</v>
      </c>
      <c r="G82" s="26">
        <v>7</v>
      </c>
      <c r="H82" s="76">
        <v>0</v>
      </c>
      <c r="I82" s="76">
        <v>0</v>
      </c>
    </row>
    <row r="83" spans="1:9" ht="27.75" customHeight="1">
      <c r="A83" s="26">
        <v>574</v>
      </c>
      <c r="B83" s="157" t="s">
        <v>243</v>
      </c>
      <c r="C83" s="157"/>
      <c r="D83" s="26"/>
      <c r="E83" s="26">
        <v>2</v>
      </c>
      <c r="F83" s="26">
        <v>5</v>
      </c>
      <c r="G83" s="26">
        <v>8</v>
      </c>
      <c r="H83" s="76">
        <v>0</v>
      </c>
      <c r="I83" s="76">
        <v>0</v>
      </c>
    </row>
    <row r="84" spans="1:9" ht="15" customHeight="1">
      <c r="A84" s="26">
        <v>575</v>
      </c>
      <c r="B84" s="157" t="s">
        <v>244</v>
      </c>
      <c r="C84" s="157"/>
      <c r="D84" s="26"/>
      <c r="E84" s="26">
        <v>2</v>
      </c>
      <c r="F84" s="26">
        <v>5</v>
      </c>
      <c r="G84" s="26">
        <v>9</v>
      </c>
      <c r="H84" s="76">
        <v>78865</v>
      </c>
      <c r="I84" s="76"/>
    </row>
    <row r="85" spans="1:9" ht="12.75">
      <c r="A85" s="26">
        <v>576</v>
      </c>
      <c r="B85" s="157" t="s">
        <v>245</v>
      </c>
      <c r="C85" s="157"/>
      <c r="D85" s="26"/>
      <c r="E85" s="26">
        <v>2</v>
      </c>
      <c r="F85" s="26">
        <v>6</v>
      </c>
      <c r="G85" s="26">
        <v>0</v>
      </c>
      <c r="H85" s="76">
        <v>23063</v>
      </c>
      <c r="I85" s="76">
        <v>1084201</v>
      </c>
    </row>
    <row r="86" spans="1:9" ht="12.75">
      <c r="A86" s="26">
        <v>577</v>
      </c>
      <c r="B86" s="157" t="s">
        <v>246</v>
      </c>
      <c r="C86" s="157"/>
      <c r="D86" s="26"/>
      <c r="E86" s="26">
        <v>2</v>
      </c>
      <c r="F86" s="26">
        <v>6</v>
      </c>
      <c r="G86" s="26">
        <v>1</v>
      </c>
      <c r="H86" s="76"/>
      <c r="I86" s="76"/>
    </row>
    <row r="87" spans="1:9" ht="27.75" customHeight="1">
      <c r="A87" s="26">
        <v>578</v>
      </c>
      <c r="B87" s="157" t="s">
        <v>247</v>
      </c>
      <c r="C87" s="157"/>
      <c r="D87" s="26"/>
      <c r="E87" s="26">
        <v>2</v>
      </c>
      <c r="F87" s="26">
        <v>6</v>
      </c>
      <c r="G87" s="26">
        <v>2</v>
      </c>
      <c r="H87" s="76">
        <v>1344707</v>
      </c>
      <c r="I87" s="76">
        <v>3176904</v>
      </c>
    </row>
    <row r="88" spans="1:9" ht="25.5" customHeight="1">
      <c r="A88" s="26">
        <v>579</v>
      </c>
      <c r="B88" s="157" t="s">
        <v>248</v>
      </c>
      <c r="C88" s="157"/>
      <c r="D88" s="26"/>
      <c r="E88" s="26">
        <v>2</v>
      </c>
      <c r="F88" s="26">
        <v>6</v>
      </c>
      <c r="G88" s="26">
        <v>3</v>
      </c>
      <c r="H88" s="76">
        <v>851935</v>
      </c>
      <c r="I88" s="76">
        <v>4617250</v>
      </c>
    </row>
    <row r="89" spans="1:9" ht="29.25" customHeight="1">
      <c r="A89" s="26"/>
      <c r="B89" s="125" t="s">
        <v>47</v>
      </c>
      <c r="C89" s="125"/>
      <c r="D89" s="26"/>
      <c r="E89" s="26">
        <v>2</v>
      </c>
      <c r="F89" s="26">
        <v>6</v>
      </c>
      <c r="G89" s="26">
        <v>4</v>
      </c>
      <c r="H89" s="78">
        <f>H67-H78</f>
        <v>2110877</v>
      </c>
      <c r="I89" s="76"/>
    </row>
    <row r="90" spans="1:9" ht="25.5" customHeight="1">
      <c r="A90" s="26"/>
      <c r="B90" s="125" t="s">
        <v>48</v>
      </c>
      <c r="C90" s="125"/>
      <c r="D90" s="26"/>
      <c r="E90" s="26">
        <v>2</v>
      </c>
      <c r="F90" s="26">
        <v>6</v>
      </c>
      <c r="G90" s="26">
        <v>5</v>
      </c>
      <c r="H90" s="78"/>
      <c r="I90" s="78">
        <f>I78-I67</f>
        <v>4424045</v>
      </c>
    </row>
    <row r="91" spans="1:9" ht="66.75" customHeight="1">
      <c r="A91" s="26"/>
      <c r="B91" s="157" t="s">
        <v>249</v>
      </c>
      <c r="C91" s="157"/>
      <c r="D91" s="26"/>
      <c r="E91" s="26"/>
      <c r="F91" s="26"/>
      <c r="G91" s="5"/>
      <c r="H91" s="76"/>
      <c r="I91" s="76"/>
    </row>
    <row r="92" spans="1:9" ht="30.75" customHeight="1">
      <c r="A92" s="26" t="s">
        <v>250</v>
      </c>
      <c r="B92" s="125" t="s">
        <v>49</v>
      </c>
      <c r="C92" s="125"/>
      <c r="D92" s="26"/>
      <c r="E92" s="26">
        <v>2</v>
      </c>
      <c r="F92" s="26">
        <v>6</v>
      </c>
      <c r="G92" s="26">
        <v>6</v>
      </c>
      <c r="H92" s="76">
        <f>SUM(H93:H101)</f>
        <v>0</v>
      </c>
      <c r="I92" s="76">
        <f>SUM(I93:I101)</f>
        <v>0</v>
      </c>
    </row>
    <row r="93" spans="1:9" ht="29.25" customHeight="1">
      <c r="A93" s="26">
        <v>680</v>
      </c>
      <c r="B93" s="157" t="s">
        <v>251</v>
      </c>
      <c r="C93" s="157"/>
      <c r="D93" s="26"/>
      <c r="E93" s="26">
        <v>2</v>
      </c>
      <c r="F93" s="26">
        <v>6</v>
      </c>
      <c r="G93" s="26">
        <v>7</v>
      </c>
      <c r="H93" s="76"/>
      <c r="I93" s="76"/>
    </row>
    <row r="94" spans="1:9" ht="29.25" customHeight="1">
      <c r="A94" s="26">
        <v>681</v>
      </c>
      <c r="B94" s="157" t="s">
        <v>252</v>
      </c>
      <c r="C94" s="157"/>
      <c r="D94" s="26"/>
      <c r="E94" s="26">
        <v>2</v>
      </c>
      <c r="F94" s="26">
        <v>6</v>
      </c>
      <c r="G94" s="26">
        <v>8</v>
      </c>
      <c r="H94" s="76"/>
      <c r="I94" s="76"/>
    </row>
    <row r="95" spans="1:9" ht="39.75" customHeight="1">
      <c r="A95" s="26">
        <v>682</v>
      </c>
      <c r="B95" s="157" t="s">
        <v>253</v>
      </c>
      <c r="C95" s="157"/>
      <c r="D95" s="26"/>
      <c r="E95" s="26">
        <v>2</v>
      </c>
      <c r="F95" s="26">
        <v>6</v>
      </c>
      <c r="G95" s="26">
        <v>9</v>
      </c>
      <c r="H95" s="76"/>
      <c r="I95" s="76"/>
    </row>
    <row r="96" spans="1:9" ht="42.75" customHeight="1">
      <c r="A96" s="26">
        <v>683</v>
      </c>
      <c r="B96" s="157" t="s">
        <v>254</v>
      </c>
      <c r="C96" s="157"/>
      <c r="D96" s="26"/>
      <c r="E96" s="26">
        <v>2</v>
      </c>
      <c r="F96" s="26">
        <v>7</v>
      </c>
      <c r="G96" s="26">
        <v>0</v>
      </c>
      <c r="H96" s="76"/>
      <c r="I96" s="76"/>
    </row>
    <row r="97" spans="1:9" ht="54.75" customHeight="1">
      <c r="A97" s="26">
        <v>684</v>
      </c>
      <c r="B97" s="157" t="s">
        <v>255</v>
      </c>
      <c r="C97" s="157"/>
      <c r="D97" s="26"/>
      <c r="E97" s="26">
        <v>2</v>
      </c>
      <c r="F97" s="26">
        <v>7</v>
      </c>
      <c r="G97" s="26">
        <v>1</v>
      </c>
      <c r="H97" s="76"/>
      <c r="I97" s="76"/>
    </row>
    <row r="98" spans="1:9" ht="27" customHeight="1">
      <c r="A98" s="26">
        <v>685</v>
      </c>
      <c r="B98" s="157" t="s">
        <v>256</v>
      </c>
      <c r="C98" s="157"/>
      <c r="D98" s="26"/>
      <c r="E98" s="26">
        <v>2</v>
      </c>
      <c r="F98" s="26">
        <v>7</v>
      </c>
      <c r="G98" s="26">
        <v>2</v>
      </c>
      <c r="H98" s="76"/>
      <c r="I98" s="76"/>
    </row>
    <row r="99" spans="1:9" ht="27.75" customHeight="1">
      <c r="A99" s="26">
        <v>686</v>
      </c>
      <c r="B99" s="157" t="s">
        <v>257</v>
      </c>
      <c r="C99" s="157"/>
      <c r="D99" s="26"/>
      <c r="E99" s="26">
        <v>2</v>
      </c>
      <c r="F99" s="26">
        <v>7</v>
      </c>
      <c r="G99" s="26">
        <v>3</v>
      </c>
      <c r="H99" s="76"/>
      <c r="I99" s="76"/>
    </row>
    <row r="100" spans="1:9" ht="27" customHeight="1">
      <c r="A100" s="26">
        <v>687</v>
      </c>
      <c r="B100" s="157" t="s">
        <v>258</v>
      </c>
      <c r="C100" s="157"/>
      <c r="D100" s="26"/>
      <c r="E100" s="26">
        <v>2</v>
      </c>
      <c r="F100" s="26">
        <v>7</v>
      </c>
      <c r="G100" s="26">
        <v>4</v>
      </c>
      <c r="H100" s="76"/>
      <c r="I100" s="76"/>
    </row>
    <row r="101" spans="1:9" ht="26.25" customHeight="1">
      <c r="A101" s="26">
        <v>689</v>
      </c>
      <c r="B101" s="157" t="s">
        <v>259</v>
      </c>
      <c r="C101" s="157"/>
      <c r="D101" s="26"/>
      <c r="E101" s="26">
        <v>2</v>
      </c>
      <c r="F101" s="26">
        <v>7</v>
      </c>
      <c r="G101" s="26">
        <v>5</v>
      </c>
      <c r="H101" s="76"/>
      <c r="I101" s="76"/>
    </row>
    <row r="102" spans="1:9" ht="27.75" customHeight="1">
      <c r="A102" s="26" t="s">
        <v>260</v>
      </c>
      <c r="B102" s="125" t="s">
        <v>50</v>
      </c>
      <c r="C102" s="125"/>
      <c r="D102" s="26"/>
      <c r="E102" s="26">
        <v>2</v>
      </c>
      <c r="F102" s="26">
        <v>7</v>
      </c>
      <c r="G102" s="26">
        <v>6</v>
      </c>
      <c r="H102" s="78">
        <f>SUM(H103:H110)</f>
        <v>8112501</v>
      </c>
      <c r="I102" s="78">
        <f>SUM(I103:I110)</f>
        <v>4523108</v>
      </c>
    </row>
    <row r="103" spans="1:9" ht="25.5" customHeight="1">
      <c r="A103" s="26">
        <v>580</v>
      </c>
      <c r="B103" s="157" t="s">
        <v>261</v>
      </c>
      <c r="C103" s="157"/>
      <c r="D103" s="26"/>
      <c r="E103" s="26">
        <v>2</v>
      </c>
      <c r="F103" s="26">
        <v>7</v>
      </c>
      <c r="G103" s="26">
        <v>7</v>
      </c>
      <c r="H103" s="76"/>
      <c r="I103" s="76"/>
    </row>
    <row r="104" spans="1:9" ht="25.5" customHeight="1">
      <c r="A104" s="26">
        <v>581</v>
      </c>
      <c r="B104" s="157" t="s">
        <v>262</v>
      </c>
      <c r="C104" s="157"/>
      <c r="D104" s="26"/>
      <c r="E104" s="26">
        <v>2</v>
      </c>
      <c r="F104" s="26">
        <v>7</v>
      </c>
      <c r="G104" s="26">
        <v>8</v>
      </c>
      <c r="H104" s="76">
        <v>6409386</v>
      </c>
      <c r="I104" s="76">
        <v>3666514</v>
      </c>
    </row>
    <row r="105" spans="1:9" ht="29.25" customHeight="1">
      <c r="A105" s="26">
        <v>582</v>
      </c>
      <c r="B105" s="157" t="s">
        <v>263</v>
      </c>
      <c r="C105" s="157"/>
      <c r="D105" s="26"/>
      <c r="E105" s="26">
        <v>2</v>
      </c>
      <c r="F105" s="26">
        <v>7</v>
      </c>
      <c r="G105" s="26">
        <v>9</v>
      </c>
      <c r="H105" s="76">
        <v>0</v>
      </c>
      <c r="I105" s="76">
        <v>0</v>
      </c>
    </row>
    <row r="106" spans="1:9" ht="27.75" customHeight="1">
      <c r="A106" s="26">
        <v>583</v>
      </c>
      <c r="B106" s="157" t="s">
        <v>264</v>
      </c>
      <c r="C106" s="157"/>
      <c r="D106" s="26"/>
      <c r="E106" s="26">
        <v>2</v>
      </c>
      <c r="F106" s="26">
        <v>8</v>
      </c>
      <c r="G106" s="26">
        <v>0</v>
      </c>
      <c r="H106" s="76">
        <v>0</v>
      </c>
      <c r="I106" s="76">
        <v>0</v>
      </c>
    </row>
    <row r="107" spans="1:9" ht="42.75" customHeight="1">
      <c r="A107" s="26">
        <v>584</v>
      </c>
      <c r="B107" s="157" t="s">
        <v>265</v>
      </c>
      <c r="C107" s="157"/>
      <c r="D107" s="26"/>
      <c r="E107" s="26">
        <v>2</v>
      </c>
      <c r="F107" s="26">
        <v>8</v>
      </c>
      <c r="G107" s="26">
        <v>1</v>
      </c>
      <c r="H107" s="76">
        <v>0</v>
      </c>
      <c r="I107" s="76">
        <v>0</v>
      </c>
    </row>
    <row r="108" spans="1:9" ht="15" customHeight="1">
      <c r="A108" s="26">
        <v>585</v>
      </c>
      <c r="B108" s="157" t="s">
        <v>266</v>
      </c>
      <c r="C108" s="157"/>
      <c r="D108" s="26"/>
      <c r="E108" s="26">
        <v>2</v>
      </c>
      <c r="F108" s="26">
        <v>8</v>
      </c>
      <c r="G108" s="26">
        <v>2</v>
      </c>
      <c r="H108" s="76">
        <v>1703115</v>
      </c>
      <c r="I108" s="76">
        <v>856594</v>
      </c>
    </row>
    <row r="109" spans="1:9" ht="27.75" customHeight="1">
      <c r="A109" s="26">
        <v>586</v>
      </c>
      <c r="B109" s="157" t="s">
        <v>267</v>
      </c>
      <c r="C109" s="157"/>
      <c r="D109" s="26"/>
      <c r="E109" s="26">
        <v>2</v>
      </c>
      <c r="F109" s="26">
        <v>8</v>
      </c>
      <c r="G109" s="26">
        <v>3</v>
      </c>
      <c r="H109" s="76"/>
      <c r="I109" s="76"/>
    </row>
    <row r="110" spans="1:9" ht="17.25" customHeight="1">
      <c r="A110" s="26">
        <v>589</v>
      </c>
      <c r="B110" s="157" t="s">
        <v>268</v>
      </c>
      <c r="C110" s="157"/>
      <c r="D110" s="26"/>
      <c r="E110" s="26">
        <v>2</v>
      </c>
      <c r="F110" s="26">
        <v>8</v>
      </c>
      <c r="G110" s="26">
        <v>4</v>
      </c>
      <c r="H110" s="76"/>
      <c r="I110" s="76"/>
    </row>
    <row r="111" spans="1:9" ht="30" customHeight="1">
      <c r="A111" s="26" t="s">
        <v>269</v>
      </c>
      <c r="B111" s="125" t="s">
        <v>51</v>
      </c>
      <c r="C111" s="125"/>
      <c r="D111" s="26"/>
      <c r="E111" s="26">
        <v>2</v>
      </c>
      <c r="F111" s="26">
        <v>8</v>
      </c>
      <c r="G111" s="26">
        <v>5</v>
      </c>
      <c r="H111" s="76"/>
      <c r="I111" s="76"/>
    </row>
    <row r="112" spans="1:9" ht="27" customHeight="1">
      <c r="A112" s="26">
        <v>640</v>
      </c>
      <c r="B112" s="157" t="s">
        <v>270</v>
      </c>
      <c r="C112" s="157"/>
      <c r="D112" s="26"/>
      <c r="E112" s="26">
        <v>2</v>
      </c>
      <c r="F112" s="26">
        <v>8</v>
      </c>
      <c r="G112" s="26">
        <v>6</v>
      </c>
      <c r="H112" s="76"/>
      <c r="I112" s="76"/>
    </row>
    <row r="113" spans="1:9" ht="27.75" customHeight="1">
      <c r="A113" s="26">
        <v>641</v>
      </c>
      <c r="B113" s="157" t="s">
        <v>271</v>
      </c>
      <c r="C113" s="157"/>
      <c r="D113" s="26"/>
      <c r="E113" s="26">
        <v>2</v>
      </c>
      <c r="F113" s="26">
        <v>8</v>
      </c>
      <c r="G113" s="26">
        <v>7</v>
      </c>
      <c r="H113" s="76"/>
      <c r="I113" s="76"/>
    </row>
    <row r="114" spans="1:9" ht="27" customHeight="1">
      <c r="A114" s="26">
        <v>642</v>
      </c>
      <c r="B114" s="157" t="s">
        <v>272</v>
      </c>
      <c r="C114" s="157"/>
      <c r="D114" s="26"/>
      <c r="E114" s="26">
        <v>2</v>
      </c>
      <c r="F114" s="26">
        <v>8</v>
      </c>
      <c r="G114" s="26">
        <v>8</v>
      </c>
      <c r="H114" s="76"/>
      <c r="I114" s="76"/>
    </row>
    <row r="115" spans="1:9" ht="30" customHeight="1">
      <c r="A115" s="26" t="s">
        <v>269</v>
      </c>
      <c r="B115" s="125" t="s">
        <v>52</v>
      </c>
      <c r="C115" s="125"/>
      <c r="D115" s="26"/>
      <c r="E115" s="26">
        <v>2</v>
      </c>
      <c r="F115" s="26">
        <v>8</v>
      </c>
      <c r="G115" s="26">
        <v>9</v>
      </c>
      <c r="H115" s="76">
        <f>SUM(H116:H118)</f>
        <v>0</v>
      </c>
      <c r="I115" s="76">
        <f>SUM(I116:I118)</f>
        <v>0</v>
      </c>
    </row>
    <row r="116" spans="1:9" ht="27.75" customHeight="1">
      <c r="A116" s="26">
        <v>643</v>
      </c>
      <c r="B116" s="157" t="s">
        <v>273</v>
      </c>
      <c r="C116" s="157"/>
      <c r="D116" s="26"/>
      <c r="E116" s="26">
        <v>2</v>
      </c>
      <c r="F116" s="26">
        <v>9</v>
      </c>
      <c r="G116" s="26">
        <v>0</v>
      </c>
      <c r="H116" s="76"/>
      <c r="I116" s="76"/>
    </row>
    <row r="117" spans="1:9" ht="26.25" customHeight="1">
      <c r="A117" s="26">
        <v>644</v>
      </c>
      <c r="B117" s="157" t="s">
        <v>274</v>
      </c>
      <c r="C117" s="157"/>
      <c r="D117" s="26"/>
      <c r="E117" s="26">
        <v>2</v>
      </c>
      <c r="F117" s="26">
        <v>9</v>
      </c>
      <c r="G117" s="26">
        <v>1</v>
      </c>
      <c r="H117" s="76"/>
      <c r="I117" s="76"/>
    </row>
    <row r="118" spans="1:9" ht="27" customHeight="1">
      <c r="A118" s="26">
        <v>645</v>
      </c>
      <c r="B118" s="157" t="s">
        <v>275</v>
      </c>
      <c r="C118" s="157"/>
      <c r="D118" s="26"/>
      <c r="E118" s="26">
        <v>2</v>
      </c>
      <c r="F118" s="26">
        <v>9</v>
      </c>
      <c r="G118" s="26">
        <v>2</v>
      </c>
      <c r="H118" s="76"/>
      <c r="I118" s="76"/>
    </row>
    <row r="119" spans="1:9" ht="27.75" customHeight="1">
      <c r="A119" s="26"/>
      <c r="B119" s="125" t="s">
        <v>53</v>
      </c>
      <c r="C119" s="125"/>
      <c r="D119" s="26"/>
      <c r="E119" s="26">
        <v>2</v>
      </c>
      <c r="F119" s="26">
        <v>9</v>
      </c>
      <c r="G119" s="26">
        <v>3</v>
      </c>
      <c r="H119" s="76"/>
      <c r="I119" s="76"/>
    </row>
    <row r="120" spans="1:9" ht="31.5" customHeight="1">
      <c r="A120" s="26"/>
      <c r="B120" s="125" t="s">
        <v>54</v>
      </c>
      <c r="C120" s="125"/>
      <c r="D120" s="26"/>
      <c r="E120" s="26">
        <v>2</v>
      </c>
      <c r="F120" s="26">
        <v>9</v>
      </c>
      <c r="G120" s="26">
        <v>4</v>
      </c>
      <c r="H120" s="78">
        <f>-(H92-H102+H111-H115)</f>
        <v>8112501</v>
      </c>
      <c r="I120" s="78">
        <f>-(I92-I102+I111-I115)</f>
        <v>4523108</v>
      </c>
    </row>
    <row r="121" spans="1:9" ht="41.25" customHeight="1">
      <c r="A121" s="26" t="s">
        <v>276</v>
      </c>
      <c r="B121" s="157" t="s">
        <v>277</v>
      </c>
      <c r="C121" s="157"/>
      <c r="D121" s="26"/>
      <c r="E121" s="26">
        <v>2</v>
      </c>
      <c r="F121" s="26">
        <v>9</v>
      </c>
      <c r="G121" s="26">
        <v>5</v>
      </c>
      <c r="H121" s="76">
        <v>653526</v>
      </c>
      <c r="I121" s="76">
        <v>3056563</v>
      </c>
    </row>
    <row r="122" spans="1:9" ht="39.75" customHeight="1">
      <c r="A122" s="26" t="s">
        <v>278</v>
      </c>
      <c r="B122" s="157" t="s">
        <v>279</v>
      </c>
      <c r="C122" s="157"/>
      <c r="D122" s="26"/>
      <c r="E122" s="26">
        <v>2</v>
      </c>
      <c r="F122" s="26">
        <v>9</v>
      </c>
      <c r="G122" s="26">
        <v>6</v>
      </c>
      <c r="H122" s="76">
        <v>1515907</v>
      </c>
      <c r="I122" s="76">
        <v>865421</v>
      </c>
    </row>
    <row r="123" spans="1:9" ht="54.75" customHeight="1">
      <c r="A123" s="26"/>
      <c r="B123" s="160" t="s">
        <v>280</v>
      </c>
      <c r="C123" s="160"/>
      <c r="D123" s="26"/>
      <c r="E123" s="26"/>
      <c r="F123" s="26"/>
      <c r="G123" s="5"/>
      <c r="H123" s="76"/>
      <c r="I123" s="76"/>
    </row>
    <row r="124" spans="1:9" ht="27.75" customHeight="1">
      <c r="A124" s="161"/>
      <c r="B124" s="162" t="s">
        <v>281</v>
      </c>
      <c r="C124" s="163"/>
      <c r="D124" s="164"/>
      <c r="E124" s="126">
        <v>2</v>
      </c>
      <c r="F124" s="126">
        <v>9</v>
      </c>
      <c r="G124" s="159">
        <v>7</v>
      </c>
      <c r="H124" s="158">
        <f>(H64-H65+H89-H90+H119-H120+H121-H122)</f>
        <v>3105719</v>
      </c>
      <c r="I124" s="158">
        <f>(I64-I65+I89-I90+I119-I120+I121-I122)</f>
        <v>9061236</v>
      </c>
    </row>
    <row r="125" spans="1:9" ht="15.75" customHeight="1">
      <c r="A125" s="161"/>
      <c r="B125" s="165" t="s">
        <v>282</v>
      </c>
      <c r="C125" s="166"/>
      <c r="D125" s="164"/>
      <c r="E125" s="126"/>
      <c r="F125" s="126"/>
      <c r="G125" s="159"/>
      <c r="H125" s="158"/>
      <c r="I125" s="158"/>
    </row>
    <row r="126" spans="1:9" ht="27.75" customHeight="1">
      <c r="A126" s="161"/>
      <c r="B126" s="162" t="s">
        <v>283</v>
      </c>
      <c r="C126" s="163"/>
      <c r="D126" s="164"/>
      <c r="E126" s="126">
        <v>2</v>
      </c>
      <c r="F126" s="126">
        <v>9</v>
      </c>
      <c r="G126" s="126">
        <v>8</v>
      </c>
      <c r="H126" s="158"/>
      <c r="I126" s="158"/>
    </row>
    <row r="127" spans="1:9" ht="15.75" customHeight="1">
      <c r="A127" s="161"/>
      <c r="B127" s="167" t="s">
        <v>284</v>
      </c>
      <c r="C127" s="168"/>
      <c r="D127" s="164"/>
      <c r="E127" s="126"/>
      <c r="F127" s="126"/>
      <c r="G127" s="126"/>
      <c r="H127" s="158"/>
      <c r="I127" s="158"/>
    </row>
    <row r="128" spans="1:9" ht="28.5" customHeight="1">
      <c r="A128" s="26"/>
      <c r="B128" s="169" t="s">
        <v>285</v>
      </c>
      <c r="C128" s="169"/>
      <c r="D128" s="26"/>
      <c r="E128" s="26"/>
      <c r="F128" s="26"/>
      <c r="G128" s="5"/>
      <c r="H128" s="76"/>
      <c r="I128" s="76"/>
    </row>
    <row r="129" spans="1:9" ht="17.25" customHeight="1">
      <c r="A129" s="26" t="s">
        <v>286</v>
      </c>
      <c r="B129" s="157" t="s">
        <v>287</v>
      </c>
      <c r="C129" s="157"/>
      <c r="D129" s="26"/>
      <c r="E129" s="26">
        <v>2</v>
      </c>
      <c r="F129" s="26">
        <v>9</v>
      </c>
      <c r="G129" s="26">
        <v>9</v>
      </c>
      <c r="H129" s="76"/>
      <c r="I129" s="76"/>
    </row>
    <row r="130" spans="1:9" ht="18.75" customHeight="1">
      <c r="A130" s="26" t="s">
        <v>288</v>
      </c>
      <c r="B130" s="157" t="s">
        <v>289</v>
      </c>
      <c r="C130" s="157"/>
      <c r="D130" s="26"/>
      <c r="E130" s="26">
        <v>3</v>
      </c>
      <c r="F130" s="26">
        <v>0</v>
      </c>
      <c r="G130" s="26">
        <v>0</v>
      </c>
      <c r="H130" s="76"/>
      <c r="I130" s="76"/>
    </row>
    <row r="131" spans="1:9" ht="15" customHeight="1">
      <c r="A131" s="26" t="s">
        <v>288</v>
      </c>
      <c r="B131" s="157" t="s">
        <v>290</v>
      </c>
      <c r="C131" s="157"/>
      <c r="D131" s="26"/>
      <c r="E131" s="26">
        <v>3</v>
      </c>
      <c r="F131" s="26">
        <v>0</v>
      </c>
      <c r="G131" s="26">
        <v>1</v>
      </c>
      <c r="H131" s="76"/>
      <c r="I131" s="76"/>
    </row>
    <row r="132" spans="1:9" ht="27" customHeight="1">
      <c r="A132" s="26"/>
      <c r="B132" s="157" t="s">
        <v>291</v>
      </c>
      <c r="C132" s="157"/>
      <c r="D132" s="26"/>
      <c r="E132" s="26"/>
      <c r="F132" s="5"/>
      <c r="G132" s="5"/>
      <c r="H132" s="76"/>
      <c r="I132" s="76"/>
    </row>
    <row r="133" spans="1:9" ht="27.75" customHeight="1">
      <c r="A133" s="26"/>
      <c r="B133" s="125" t="s">
        <v>55</v>
      </c>
      <c r="C133" s="125"/>
      <c r="D133" s="26"/>
      <c r="E133" s="26">
        <v>3</v>
      </c>
      <c r="F133" s="26">
        <v>0</v>
      </c>
      <c r="G133" s="26">
        <v>2</v>
      </c>
      <c r="H133" s="78">
        <f>$H$124-$H$126-$H$129-$H$130+$H$131</f>
        <v>3105719</v>
      </c>
      <c r="I133" s="78">
        <f>($I$124-$I$126-$I$129-$I$130+$I$131)</f>
        <v>9061236</v>
      </c>
    </row>
    <row r="134" spans="1:9" ht="27.75" customHeight="1">
      <c r="A134" s="26"/>
      <c r="B134" s="125" t="s">
        <v>56</v>
      </c>
      <c r="C134" s="125"/>
      <c r="D134" s="26"/>
      <c r="E134" s="26">
        <v>3</v>
      </c>
      <c r="F134" s="26">
        <v>0</v>
      </c>
      <c r="G134" s="26">
        <v>3</v>
      </c>
      <c r="H134" s="78"/>
      <c r="I134" s="78"/>
    </row>
    <row r="135" spans="1:9" ht="27" customHeight="1">
      <c r="A135" s="26"/>
      <c r="B135" s="157" t="s">
        <v>292</v>
      </c>
      <c r="C135" s="157"/>
      <c r="D135" s="26"/>
      <c r="E135" s="26"/>
      <c r="F135" s="26"/>
      <c r="G135" s="26"/>
      <c r="H135" s="76"/>
      <c r="I135" s="76"/>
    </row>
    <row r="136" spans="1:9" ht="52.5" customHeight="1">
      <c r="A136" s="26" t="s">
        <v>293</v>
      </c>
      <c r="B136" s="157" t="s">
        <v>294</v>
      </c>
      <c r="C136" s="157"/>
      <c r="D136" s="26"/>
      <c r="E136" s="26">
        <v>3</v>
      </c>
      <c r="F136" s="26">
        <v>0</v>
      </c>
      <c r="G136" s="26">
        <v>4</v>
      </c>
      <c r="H136" s="76"/>
      <c r="I136" s="76"/>
    </row>
    <row r="137" spans="1:9" ht="53.25" customHeight="1">
      <c r="A137" s="26" t="s">
        <v>295</v>
      </c>
      <c r="B137" s="157" t="s">
        <v>296</v>
      </c>
      <c r="C137" s="157"/>
      <c r="D137" s="26"/>
      <c r="E137" s="26">
        <v>3</v>
      </c>
      <c r="F137" s="26">
        <v>0</v>
      </c>
      <c r="G137" s="26">
        <v>5</v>
      </c>
      <c r="H137" s="76"/>
      <c r="I137" s="76"/>
    </row>
    <row r="138" spans="1:9" ht="29.25" customHeight="1">
      <c r="A138" s="26"/>
      <c r="B138" s="125" t="s">
        <v>57</v>
      </c>
      <c r="C138" s="125"/>
      <c r="D138" s="26"/>
      <c r="E138" s="26">
        <v>3</v>
      </c>
      <c r="F138" s="26">
        <v>0</v>
      </c>
      <c r="G138" s="26">
        <v>6</v>
      </c>
      <c r="H138" s="76">
        <f>H136-H137</f>
        <v>0</v>
      </c>
      <c r="I138" s="76">
        <f>I136-I137</f>
        <v>0</v>
      </c>
    </row>
    <row r="139" spans="1:9" ht="27.75" customHeight="1">
      <c r="A139" s="26"/>
      <c r="B139" s="125" t="s">
        <v>58</v>
      </c>
      <c r="C139" s="125"/>
      <c r="D139" s="26"/>
      <c r="E139" s="26">
        <v>3</v>
      </c>
      <c r="F139" s="26">
        <v>0</v>
      </c>
      <c r="G139" s="26">
        <v>7</v>
      </c>
      <c r="H139" s="76">
        <f>H137-H136</f>
        <v>0</v>
      </c>
      <c r="I139" s="76">
        <f>I137-I136</f>
        <v>0</v>
      </c>
    </row>
    <row r="140" spans="1:9" ht="20.25" customHeight="1">
      <c r="A140" s="26" t="s">
        <v>297</v>
      </c>
      <c r="B140" s="157" t="s">
        <v>298</v>
      </c>
      <c r="C140" s="157"/>
      <c r="D140" s="26"/>
      <c r="E140" s="26">
        <v>3</v>
      </c>
      <c r="F140" s="26">
        <v>0</v>
      </c>
      <c r="G140" s="26">
        <v>8</v>
      </c>
      <c r="H140" s="76"/>
      <c r="I140" s="76"/>
    </row>
    <row r="141" spans="1:9" ht="30" customHeight="1">
      <c r="A141" s="26"/>
      <c r="B141" s="125" t="s">
        <v>59</v>
      </c>
      <c r="C141" s="125"/>
      <c r="D141" s="26"/>
      <c r="E141" s="26">
        <v>3</v>
      </c>
      <c r="F141" s="26">
        <v>0</v>
      </c>
      <c r="G141" s="26">
        <v>9</v>
      </c>
      <c r="H141" s="76">
        <f>H138-H139-H140</f>
        <v>0</v>
      </c>
      <c r="I141" s="76">
        <f>I138-I139-I140</f>
        <v>0</v>
      </c>
    </row>
    <row r="142" spans="1:9" ht="28.5" customHeight="1">
      <c r="A142" s="26"/>
      <c r="B142" s="125" t="s">
        <v>60</v>
      </c>
      <c r="C142" s="125"/>
      <c r="D142" s="26"/>
      <c r="E142" s="26">
        <v>3</v>
      </c>
      <c r="F142" s="26">
        <v>1</v>
      </c>
      <c r="G142" s="26">
        <v>0</v>
      </c>
      <c r="H142" s="76">
        <f>H138-H139-H140</f>
        <v>0</v>
      </c>
      <c r="I142" s="76">
        <f>I138-I139-I140</f>
        <v>0</v>
      </c>
    </row>
    <row r="143" spans="1:9" ht="16.5" customHeight="1">
      <c r="A143" s="26"/>
      <c r="B143" s="157" t="s">
        <v>299</v>
      </c>
      <c r="C143" s="157"/>
      <c r="D143" s="26"/>
      <c r="E143" s="26"/>
      <c r="F143" s="26"/>
      <c r="G143" s="26"/>
      <c r="H143" s="76"/>
      <c r="I143" s="76"/>
    </row>
    <row r="144" spans="1:9" ht="16.5" customHeight="1">
      <c r="A144" s="26"/>
      <c r="B144" s="125" t="s">
        <v>61</v>
      </c>
      <c r="C144" s="125"/>
      <c r="D144" s="26"/>
      <c r="E144" s="26">
        <v>3</v>
      </c>
      <c r="F144" s="26">
        <v>1</v>
      </c>
      <c r="G144" s="26">
        <v>1</v>
      </c>
      <c r="H144" s="78">
        <f>H133-H134+H141-H142</f>
        <v>3105719</v>
      </c>
      <c r="I144" s="78">
        <f>I133-I134+I141-I142</f>
        <v>9061236</v>
      </c>
    </row>
    <row r="145" spans="1:9" ht="26.25" customHeight="1">
      <c r="A145" s="26"/>
      <c r="B145" s="125" t="s">
        <v>62</v>
      </c>
      <c r="C145" s="125"/>
      <c r="D145" s="26"/>
      <c r="E145" s="26">
        <v>3</v>
      </c>
      <c r="F145" s="26">
        <v>1</v>
      </c>
      <c r="G145" s="26">
        <v>2</v>
      </c>
      <c r="H145" s="78"/>
      <c r="I145" s="78"/>
    </row>
    <row r="146" spans="1:9" ht="27" customHeight="1">
      <c r="A146" s="26">
        <v>723</v>
      </c>
      <c r="B146" s="157" t="s">
        <v>300</v>
      </c>
      <c r="C146" s="157"/>
      <c r="D146" s="26"/>
      <c r="E146" s="26">
        <v>3</v>
      </c>
      <c r="F146" s="26">
        <v>1</v>
      </c>
      <c r="G146" s="26">
        <v>3</v>
      </c>
      <c r="H146" s="76"/>
      <c r="I146" s="76"/>
    </row>
    <row r="147" spans="1:9" ht="12.75">
      <c r="A147" s="30"/>
      <c r="B147" s="31"/>
      <c r="C147" s="31"/>
      <c r="D147" s="30"/>
      <c r="E147" s="30"/>
      <c r="F147" s="30"/>
      <c r="G147" s="30"/>
      <c r="H147" s="77"/>
      <c r="I147" s="77"/>
    </row>
    <row r="148" spans="1:9" ht="27.75" customHeight="1">
      <c r="A148" s="26"/>
      <c r="B148" s="125" t="s">
        <v>301</v>
      </c>
      <c r="C148" s="125"/>
      <c r="D148" s="26"/>
      <c r="E148" s="26"/>
      <c r="F148" s="26"/>
      <c r="G148" s="26"/>
      <c r="H148" s="76"/>
      <c r="I148" s="76"/>
    </row>
    <row r="149" spans="1:9" ht="26.25" customHeight="1">
      <c r="A149" s="26"/>
      <c r="B149" s="157" t="s">
        <v>302</v>
      </c>
      <c r="C149" s="157"/>
      <c r="D149" s="26"/>
      <c r="E149" s="26">
        <v>3</v>
      </c>
      <c r="F149" s="26">
        <v>1</v>
      </c>
      <c r="G149" s="26">
        <v>4</v>
      </c>
      <c r="H149" s="78">
        <f>SUM(H150:H155)</f>
        <v>0</v>
      </c>
      <c r="I149" s="78">
        <f>SUM(I150:I155)</f>
        <v>0</v>
      </c>
    </row>
    <row r="150" spans="1:9" ht="26.25" customHeight="1">
      <c r="A150" s="26"/>
      <c r="B150" s="157" t="s">
        <v>303</v>
      </c>
      <c r="C150" s="157"/>
      <c r="D150" s="26"/>
      <c r="E150" s="26">
        <v>3</v>
      </c>
      <c r="F150" s="26">
        <v>1</v>
      </c>
      <c r="G150" s="26">
        <v>5</v>
      </c>
      <c r="H150" s="76"/>
      <c r="I150" s="76"/>
    </row>
    <row r="151" spans="1:9" ht="38.25" customHeight="1">
      <c r="A151" s="26"/>
      <c r="B151" s="157" t="s">
        <v>304</v>
      </c>
      <c r="C151" s="157"/>
      <c r="D151" s="26"/>
      <c r="E151" s="26">
        <v>3</v>
      </c>
      <c r="F151" s="26">
        <v>1</v>
      </c>
      <c r="G151" s="26">
        <v>6</v>
      </c>
      <c r="H151" s="76"/>
      <c r="I151" s="76"/>
    </row>
    <row r="152" spans="1:9" ht="29.25" customHeight="1">
      <c r="A152" s="26"/>
      <c r="B152" s="157" t="s">
        <v>305</v>
      </c>
      <c r="C152" s="157"/>
      <c r="D152" s="26"/>
      <c r="E152" s="26">
        <v>3</v>
      </c>
      <c r="F152" s="26">
        <v>1</v>
      </c>
      <c r="G152" s="26">
        <v>7</v>
      </c>
      <c r="H152" s="76"/>
      <c r="I152" s="76"/>
    </row>
    <row r="153" spans="1:9" ht="27.75" customHeight="1">
      <c r="A153" s="26"/>
      <c r="B153" s="157" t="s">
        <v>306</v>
      </c>
      <c r="C153" s="157"/>
      <c r="D153" s="26"/>
      <c r="E153" s="26">
        <v>3</v>
      </c>
      <c r="F153" s="26">
        <v>1</v>
      </c>
      <c r="G153" s="26">
        <v>8</v>
      </c>
      <c r="H153" s="76"/>
      <c r="I153" s="76"/>
    </row>
    <row r="154" spans="1:9" ht="27.75" customHeight="1">
      <c r="A154" s="26"/>
      <c r="B154" s="157" t="s">
        <v>307</v>
      </c>
      <c r="C154" s="157"/>
      <c r="D154" s="26"/>
      <c r="E154" s="26">
        <v>3</v>
      </c>
      <c r="F154" s="26">
        <v>1</v>
      </c>
      <c r="G154" s="26">
        <v>9</v>
      </c>
      <c r="H154" s="76"/>
      <c r="I154" s="76"/>
    </row>
    <row r="155" spans="1:9" ht="27.75" customHeight="1">
      <c r="A155" s="26"/>
      <c r="B155" s="157" t="s">
        <v>308</v>
      </c>
      <c r="C155" s="157"/>
      <c r="D155" s="26"/>
      <c r="E155" s="26">
        <v>3</v>
      </c>
      <c r="F155" s="26">
        <v>2</v>
      </c>
      <c r="G155" s="26">
        <v>0</v>
      </c>
      <c r="H155" s="76"/>
      <c r="I155" s="76"/>
    </row>
    <row r="156" spans="1:9" ht="31.5" customHeight="1">
      <c r="A156" s="26"/>
      <c r="B156" s="157" t="s">
        <v>309</v>
      </c>
      <c r="C156" s="157"/>
      <c r="D156" s="26"/>
      <c r="E156" s="26">
        <v>3</v>
      </c>
      <c r="F156" s="26">
        <v>2</v>
      </c>
      <c r="G156" s="26">
        <v>1</v>
      </c>
      <c r="H156" s="76">
        <f>SUM(H157:H161)</f>
        <v>0</v>
      </c>
      <c r="I156" s="76">
        <f>SUM(I157:I161)</f>
        <v>0</v>
      </c>
    </row>
    <row r="157" spans="1:9" ht="39.75" customHeight="1">
      <c r="A157" s="26"/>
      <c r="B157" s="157" t="s">
        <v>310</v>
      </c>
      <c r="C157" s="157"/>
      <c r="D157" s="26"/>
      <c r="E157" s="26">
        <v>3</v>
      </c>
      <c r="F157" s="26">
        <v>2</v>
      </c>
      <c r="G157" s="26">
        <v>2</v>
      </c>
      <c r="H157" s="76"/>
      <c r="I157" s="76"/>
    </row>
    <row r="158" spans="1:9" ht="29.25" customHeight="1">
      <c r="A158" s="26"/>
      <c r="B158" s="157" t="s">
        <v>311</v>
      </c>
      <c r="C158" s="157"/>
      <c r="D158" s="26"/>
      <c r="E158" s="26">
        <v>3</v>
      </c>
      <c r="F158" s="26">
        <v>2</v>
      </c>
      <c r="G158" s="26">
        <v>3</v>
      </c>
      <c r="H158" s="76"/>
      <c r="I158" s="76"/>
    </row>
    <row r="159" spans="1:9" ht="28.5" customHeight="1">
      <c r="A159" s="26"/>
      <c r="B159" s="157" t="s">
        <v>312</v>
      </c>
      <c r="C159" s="157"/>
      <c r="D159" s="26"/>
      <c r="E159" s="26">
        <v>3</v>
      </c>
      <c r="F159" s="26">
        <v>2</v>
      </c>
      <c r="G159" s="26">
        <v>4</v>
      </c>
      <c r="H159" s="76"/>
      <c r="I159" s="76"/>
    </row>
    <row r="160" spans="1:9" ht="28.5" customHeight="1">
      <c r="A160" s="26"/>
      <c r="B160" s="157" t="s">
        <v>313</v>
      </c>
      <c r="C160" s="157"/>
      <c r="D160" s="26"/>
      <c r="E160" s="26">
        <v>3</v>
      </c>
      <c r="F160" s="26">
        <v>2</v>
      </c>
      <c r="G160" s="26">
        <v>5</v>
      </c>
      <c r="H160" s="76"/>
      <c r="I160" s="76"/>
    </row>
    <row r="161" spans="1:9" ht="27.75" customHeight="1">
      <c r="A161" s="26"/>
      <c r="B161" s="157" t="s">
        <v>314</v>
      </c>
      <c r="C161" s="157"/>
      <c r="D161" s="26"/>
      <c r="E161" s="26">
        <v>3</v>
      </c>
      <c r="F161" s="26">
        <v>2</v>
      </c>
      <c r="G161" s="26">
        <v>6</v>
      </c>
      <c r="H161" s="76"/>
      <c r="I161" s="76"/>
    </row>
    <row r="162" spans="1:9" ht="29.25" customHeight="1">
      <c r="A162" s="26"/>
      <c r="B162" s="125" t="s">
        <v>63</v>
      </c>
      <c r="C162" s="125"/>
      <c r="D162" s="26"/>
      <c r="E162" s="26">
        <v>3</v>
      </c>
      <c r="F162" s="26">
        <v>2</v>
      </c>
      <c r="G162" s="26">
        <v>7</v>
      </c>
      <c r="H162" s="78">
        <f>H149-H156</f>
        <v>0</v>
      </c>
      <c r="I162" s="76">
        <f>I149-I156</f>
        <v>0</v>
      </c>
    </row>
    <row r="163" spans="1:9" ht="29.25" customHeight="1">
      <c r="A163" s="26"/>
      <c r="B163" s="125" t="s">
        <v>64</v>
      </c>
      <c r="C163" s="125"/>
      <c r="D163" s="26"/>
      <c r="E163" s="26">
        <v>3</v>
      </c>
      <c r="F163" s="26">
        <v>2</v>
      </c>
      <c r="G163" s="26">
        <v>8</v>
      </c>
      <c r="H163" s="76"/>
      <c r="I163" s="76"/>
    </row>
    <row r="164" spans="1:9" ht="27.75" customHeight="1">
      <c r="A164" s="26" t="s">
        <v>315</v>
      </c>
      <c r="B164" s="157" t="s">
        <v>316</v>
      </c>
      <c r="C164" s="157"/>
      <c r="D164" s="26"/>
      <c r="E164" s="26">
        <v>3</v>
      </c>
      <c r="F164" s="26">
        <v>2</v>
      </c>
      <c r="G164" s="26">
        <v>9</v>
      </c>
      <c r="H164" s="76"/>
      <c r="I164" s="76"/>
    </row>
    <row r="165" spans="1:9" ht="33" customHeight="1">
      <c r="A165" s="26"/>
      <c r="B165" s="125" t="s">
        <v>65</v>
      </c>
      <c r="C165" s="125"/>
      <c r="D165" s="26"/>
      <c r="E165" s="26">
        <v>3</v>
      </c>
      <c r="F165" s="26">
        <v>3</v>
      </c>
      <c r="G165" s="26">
        <v>0</v>
      </c>
      <c r="H165" s="78">
        <f>H162-H163-H164</f>
        <v>0</v>
      </c>
      <c r="I165" s="76">
        <f>I162-I163-I164</f>
        <v>0</v>
      </c>
    </row>
    <row r="166" spans="1:9" ht="27.75" customHeight="1">
      <c r="A166" s="26"/>
      <c r="B166" s="125" t="s">
        <v>66</v>
      </c>
      <c r="C166" s="125"/>
      <c r="D166" s="26"/>
      <c r="E166" s="26">
        <v>3</v>
      </c>
      <c r="F166" s="26">
        <v>3</v>
      </c>
      <c r="G166" s="26">
        <v>1</v>
      </c>
      <c r="H166" s="76"/>
      <c r="I166" s="76"/>
    </row>
    <row r="167" spans="1:9" ht="12.75">
      <c r="A167" s="30"/>
      <c r="B167" s="31"/>
      <c r="C167" s="31"/>
      <c r="D167" s="30"/>
      <c r="E167" s="30"/>
      <c r="F167" s="30"/>
      <c r="G167" s="30"/>
      <c r="H167" s="77"/>
      <c r="I167" s="77"/>
    </row>
    <row r="168" spans="1:9" ht="27.75" customHeight="1">
      <c r="A168" s="26"/>
      <c r="B168" s="125" t="s">
        <v>67</v>
      </c>
      <c r="C168" s="125"/>
      <c r="D168" s="26"/>
      <c r="E168" s="26">
        <v>3</v>
      </c>
      <c r="F168" s="26">
        <v>3</v>
      </c>
      <c r="G168" s="26">
        <v>2</v>
      </c>
      <c r="H168" s="78">
        <f>H144-H145+H165-H166</f>
        <v>3105719</v>
      </c>
      <c r="I168" s="78">
        <f>I144-I145+I165-I166</f>
        <v>9061236</v>
      </c>
    </row>
    <row r="169" spans="1:9" ht="28.5" customHeight="1">
      <c r="A169" s="26"/>
      <c r="B169" s="125" t="s">
        <v>68</v>
      </c>
      <c r="C169" s="125"/>
      <c r="D169" s="26"/>
      <c r="E169" s="26">
        <v>3</v>
      </c>
      <c r="F169" s="26">
        <v>3</v>
      </c>
      <c r="G169" s="26">
        <v>3</v>
      </c>
      <c r="H169" s="76"/>
      <c r="I169" s="78"/>
    </row>
    <row r="170" spans="1:9" ht="12.75">
      <c r="A170" s="30"/>
      <c r="B170" s="31"/>
      <c r="C170" s="31"/>
      <c r="D170" s="30"/>
      <c r="E170" s="30"/>
      <c r="F170" s="30"/>
      <c r="G170" s="30"/>
      <c r="H170" s="77"/>
      <c r="I170" s="77"/>
    </row>
    <row r="171" spans="1:9" ht="27.75" customHeight="1">
      <c r="A171" s="26"/>
      <c r="B171" s="157" t="s">
        <v>317</v>
      </c>
      <c r="C171" s="157"/>
      <c r="D171" s="26"/>
      <c r="E171" s="26">
        <v>3</v>
      </c>
      <c r="F171" s="26">
        <v>3</v>
      </c>
      <c r="G171" s="26">
        <v>4</v>
      </c>
      <c r="H171" s="76">
        <f>H144-H145</f>
        <v>3105719</v>
      </c>
      <c r="I171" s="76">
        <f>I144-I145</f>
        <v>9061236</v>
      </c>
    </row>
    <row r="172" spans="1:9" ht="12.75">
      <c r="A172" s="26"/>
      <c r="B172" s="157" t="s">
        <v>318</v>
      </c>
      <c r="C172" s="157"/>
      <c r="D172" s="26"/>
      <c r="E172" s="26">
        <v>3</v>
      </c>
      <c r="F172" s="26">
        <v>3</v>
      </c>
      <c r="G172" s="26">
        <v>5</v>
      </c>
      <c r="H172" s="76">
        <f>H171</f>
        <v>3105719</v>
      </c>
      <c r="I172" s="76">
        <v>9061236</v>
      </c>
    </row>
    <row r="173" spans="1:9" ht="18.75" customHeight="1">
      <c r="A173" s="26"/>
      <c r="B173" s="157" t="s">
        <v>319</v>
      </c>
      <c r="C173" s="157"/>
      <c r="D173" s="26"/>
      <c r="E173" s="26">
        <v>3</v>
      </c>
      <c r="F173" s="26">
        <v>3</v>
      </c>
      <c r="G173" s="26">
        <v>6</v>
      </c>
      <c r="H173" s="76"/>
      <c r="I173" s="76"/>
    </row>
    <row r="174" spans="1:9" ht="30.75" customHeight="1">
      <c r="A174" s="26"/>
      <c r="B174" s="157" t="s">
        <v>320</v>
      </c>
      <c r="C174" s="157"/>
      <c r="D174" s="26"/>
      <c r="E174" s="26">
        <v>3</v>
      </c>
      <c r="F174" s="26">
        <v>3</v>
      </c>
      <c r="G174" s="26">
        <v>7</v>
      </c>
      <c r="H174" s="76">
        <f>H168-H169</f>
        <v>3105719</v>
      </c>
      <c r="I174" s="76">
        <f>I168-I169</f>
        <v>9061236</v>
      </c>
    </row>
    <row r="175" spans="1:9" ht="12.75">
      <c r="A175" s="26"/>
      <c r="B175" s="157" t="s">
        <v>318</v>
      </c>
      <c r="C175" s="157"/>
      <c r="D175" s="26"/>
      <c r="E175" s="26">
        <v>3</v>
      </c>
      <c r="F175" s="26">
        <v>3</v>
      </c>
      <c r="G175" s="26">
        <v>8</v>
      </c>
      <c r="H175" s="76">
        <f>H174</f>
        <v>3105719</v>
      </c>
      <c r="I175" s="76">
        <v>9061236</v>
      </c>
    </row>
    <row r="176" spans="1:9" ht="12.75">
      <c r="A176" s="26"/>
      <c r="B176" s="157" t="s">
        <v>319</v>
      </c>
      <c r="C176" s="157"/>
      <c r="D176" s="26"/>
      <c r="E176" s="26">
        <v>3</v>
      </c>
      <c r="F176" s="26">
        <v>3</v>
      </c>
      <c r="G176" s="26">
        <v>9</v>
      </c>
      <c r="H176" s="76"/>
      <c r="I176" s="76"/>
    </row>
    <row r="177" spans="1:9" ht="12.75">
      <c r="A177" s="26"/>
      <c r="B177" s="157" t="s">
        <v>321</v>
      </c>
      <c r="C177" s="157"/>
      <c r="D177" s="26"/>
      <c r="E177" s="26">
        <v>3</v>
      </c>
      <c r="F177" s="26">
        <v>4</v>
      </c>
      <c r="G177" s="26">
        <v>0</v>
      </c>
      <c r="H177" s="76"/>
      <c r="I177" s="76"/>
    </row>
    <row r="178" spans="1:9" ht="12.75">
      <c r="A178" s="26"/>
      <c r="B178" s="157" t="s">
        <v>322</v>
      </c>
      <c r="C178" s="157"/>
      <c r="D178" s="26"/>
      <c r="E178" s="26">
        <v>3</v>
      </c>
      <c r="F178" s="26">
        <v>4</v>
      </c>
      <c r="G178" s="26">
        <v>1</v>
      </c>
      <c r="H178" s="76"/>
      <c r="I178" s="76"/>
    </row>
    <row r="179" spans="1:9" ht="12.75">
      <c r="A179" s="26"/>
      <c r="B179" s="157" t="s">
        <v>323</v>
      </c>
      <c r="C179" s="157"/>
      <c r="D179" s="26"/>
      <c r="E179" s="26">
        <v>3</v>
      </c>
      <c r="F179" s="26">
        <v>4</v>
      </c>
      <c r="G179" s="26">
        <v>2</v>
      </c>
      <c r="H179" s="76"/>
      <c r="I179" s="76"/>
    </row>
    <row r="180" spans="1:9" ht="12.75">
      <c r="A180" s="30"/>
      <c r="B180" s="31"/>
      <c r="C180" s="31"/>
      <c r="D180" s="30"/>
      <c r="E180" s="30"/>
      <c r="F180" s="30"/>
      <c r="G180" s="30"/>
      <c r="H180" s="77"/>
      <c r="I180" s="77"/>
    </row>
    <row r="181" spans="1:9" ht="12.75">
      <c r="A181" s="26"/>
      <c r="B181" s="157" t="s">
        <v>324</v>
      </c>
      <c r="C181" s="157"/>
      <c r="D181" s="26"/>
      <c r="E181" s="26"/>
      <c r="F181" s="26"/>
      <c r="G181" s="26"/>
      <c r="H181" s="76"/>
      <c r="I181" s="76"/>
    </row>
    <row r="182" spans="1:9" ht="14.25" customHeight="1">
      <c r="A182" s="26"/>
      <c r="B182" s="157" t="s">
        <v>325</v>
      </c>
      <c r="C182" s="157"/>
      <c r="D182" s="26"/>
      <c r="E182" s="26">
        <v>3</v>
      </c>
      <c r="F182" s="26">
        <v>4</v>
      </c>
      <c r="G182" s="26">
        <v>3</v>
      </c>
      <c r="H182" s="76">
        <v>4917</v>
      </c>
      <c r="I182" s="76">
        <v>4962</v>
      </c>
    </row>
    <row r="183" spans="1:9" ht="16.5" customHeight="1">
      <c r="A183" s="26"/>
      <c r="B183" s="157" t="s">
        <v>326</v>
      </c>
      <c r="C183" s="157"/>
      <c r="D183" s="26"/>
      <c r="E183" s="26">
        <v>3</v>
      </c>
      <c r="F183" s="26">
        <v>4</v>
      </c>
      <c r="G183" s="26">
        <v>4</v>
      </c>
      <c r="H183" s="122">
        <v>4888</v>
      </c>
      <c r="I183" s="76">
        <v>4915</v>
      </c>
    </row>
    <row r="186" spans="1:10" ht="12.75">
      <c r="A186" s="170" t="s">
        <v>656</v>
      </c>
      <c r="B186" s="170"/>
      <c r="D186" s="20"/>
      <c r="E186" s="20"/>
      <c r="F186" s="20"/>
      <c r="G186" s="20"/>
      <c r="H186" s="16"/>
      <c r="I186" s="119" t="s">
        <v>327</v>
      </c>
      <c r="J186" s="119"/>
    </row>
    <row r="187" spans="1:9" ht="12.75">
      <c r="A187" s="170" t="s">
        <v>672</v>
      </c>
      <c r="B187" s="170"/>
      <c r="D187" s="20"/>
      <c r="E187" s="20"/>
      <c r="F187" s="20"/>
      <c r="G187" s="20"/>
      <c r="H187" s="119" t="s">
        <v>328</v>
      </c>
      <c r="I187" s="16" t="s">
        <v>661</v>
      </c>
    </row>
    <row r="188" spans="8:9" ht="12.75">
      <c r="H188" s="16"/>
      <c r="I188" s="30"/>
    </row>
    <row r="189" spans="4:9" ht="12.75">
      <c r="D189" s="20"/>
      <c r="I189" s="77"/>
    </row>
  </sheetData>
  <sheetProtection/>
  <mergeCells count="204"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83:C183"/>
    <mergeCell ref="B159:C159"/>
    <mergeCell ref="B152:C152"/>
    <mergeCell ref="B153:C153"/>
    <mergeCell ref="B154:C154"/>
    <mergeCell ref="B155:C155"/>
    <mergeCell ref="B164:C164"/>
    <mergeCell ref="B156:C156"/>
    <mergeCell ref="B157:C157"/>
    <mergeCell ref="B158:C158"/>
    <mergeCell ref="B140:C140"/>
    <mergeCell ref="B141:C141"/>
    <mergeCell ref="B142:C142"/>
    <mergeCell ref="B165:C165"/>
    <mergeCell ref="B166:C166"/>
    <mergeCell ref="B168:C168"/>
    <mergeCell ref="B160:C160"/>
    <mergeCell ref="B161:C161"/>
    <mergeCell ref="B162:C162"/>
    <mergeCell ref="B163:C163"/>
    <mergeCell ref="B150:C150"/>
    <mergeCell ref="B151:C151"/>
    <mergeCell ref="B148:C148"/>
    <mergeCell ref="B149:C149"/>
    <mergeCell ref="B131:C131"/>
    <mergeCell ref="B132:C132"/>
    <mergeCell ref="B133:C133"/>
    <mergeCell ref="B134:C134"/>
    <mergeCell ref="B143:C143"/>
    <mergeCell ref="B144:C144"/>
    <mergeCell ref="B145:C145"/>
    <mergeCell ref="B146:C146"/>
    <mergeCell ref="B127:C127"/>
    <mergeCell ref="B128:C128"/>
    <mergeCell ref="B129:C129"/>
    <mergeCell ref="B130:C130"/>
    <mergeCell ref="B139:C139"/>
    <mergeCell ref="B135:C135"/>
    <mergeCell ref="B136:C136"/>
    <mergeCell ref="B137:C137"/>
    <mergeCell ref="B138:C138"/>
    <mergeCell ref="A124:A125"/>
    <mergeCell ref="B124:C124"/>
    <mergeCell ref="D124:D125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B122:C122"/>
    <mergeCell ref="B115:C115"/>
    <mergeCell ref="B116:C116"/>
    <mergeCell ref="B117:C117"/>
    <mergeCell ref="B118:C118"/>
    <mergeCell ref="E124:E125"/>
    <mergeCell ref="F124:F125"/>
    <mergeCell ref="G124:G125"/>
    <mergeCell ref="H124:H125"/>
    <mergeCell ref="B123:C123"/>
    <mergeCell ref="B113:C113"/>
    <mergeCell ref="B114:C114"/>
    <mergeCell ref="B121:C121"/>
    <mergeCell ref="B107:C107"/>
    <mergeCell ref="B108:C108"/>
    <mergeCell ref="B109:C109"/>
    <mergeCell ref="B110:C110"/>
    <mergeCell ref="B119:C119"/>
    <mergeCell ref="B120:C120"/>
    <mergeCell ref="B111:C111"/>
    <mergeCell ref="B112:C112"/>
    <mergeCell ref="B104:C104"/>
    <mergeCell ref="B105:C105"/>
    <mergeCell ref="B106:C106"/>
    <mergeCell ref="B99:C99"/>
    <mergeCell ref="B100:C100"/>
    <mergeCell ref="B101:C101"/>
    <mergeCell ref="B102:C102"/>
    <mergeCell ref="B103:C103"/>
    <mergeCell ref="B95:C95"/>
    <mergeCell ref="B96:C96"/>
    <mergeCell ref="B97:C97"/>
    <mergeCell ref="B98:C98"/>
    <mergeCell ref="B91:C91"/>
    <mergeCell ref="B92:C92"/>
    <mergeCell ref="B93:C93"/>
    <mergeCell ref="B94:C94"/>
    <mergeCell ref="B88:C88"/>
    <mergeCell ref="B89:C89"/>
    <mergeCell ref="B90:C90"/>
    <mergeCell ref="B83:C83"/>
    <mergeCell ref="B84:C84"/>
    <mergeCell ref="B85:C85"/>
    <mergeCell ref="B86:C86"/>
    <mergeCell ref="B80:C80"/>
    <mergeCell ref="B81:C81"/>
    <mergeCell ref="B82:C82"/>
    <mergeCell ref="E78:E79"/>
    <mergeCell ref="F78:F79"/>
    <mergeCell ref="B87:C87"/>
    <mergeCell ref="G78:G79"/>
    <mergeCell ref="D78:D79"/>
    <mergeCell ref="B76:C76"/>
    <mergeCell ref="B77:C77"/>
    <mergeCell ref="B72:C72"/>
    <mergeCell ref="B73:C73"/>
    <mergeCell ref="B74:C74"/>
    <mergeCell ref="B75:C75"/>
    <mergeCell ref="B78:C79"/>
    <mergeCell ref="I78:I79"/>
    <mergeCell ref="H78:H79"/>
    <mergeCell ref="I67:I68"/>
    <mergeCell ref="B52:C52"/>
    <mergeCell ref="E67:E68"/>
    <mergeCell ref="F67:F68"/>
    <mergeCell ref="G67:G68"/>
    <mergeCell ref="H67:H68"/>
    <mergeCell ref="B69:C69"/>
    <mergeCell ref="B70:C70"/>
    <mergeCell ref="B71:C71"/>
    <mergeCell ref="B65:C65"/>
    <mergeCell ref="B66:C66"/>
    <mergeCell ref="B67:C68"/>
    <mergeCell ref="D67:D68"/>
    <mergeCell ref="B63:C63"/>
    <mergeCell ref="B64:C64"/>
    <mergeCell ref="B51:C51"/>
    <mergeCell ref="B61:C61"/>
    <mergeCell ref="B62:C62"/>
    <mergeCell ref="B37:C37"/>
    <mergeCell ref="B38:C38"/>
    <mergeCell ref="B39:C39"/>
    <mergeCell ref="B40:C40"/>
    <mergeCell ref="B49:C49"/>
    <mergeCell ref="B50:C50"/>
    <mergeCell ref="B42:C42"/>
    <mergeCell ref="B45:C45"/>
    <mergeCell ref="B46:C46"/>
    <mergeCell ref="B47:C47"/>
    <mergeCell ref="B48:C48"/>
    <mergeCell ref="B43:C43"/>
    <mergeCell ref="B44:C44"/>
    <mergeCell ref="B57:C57"/>
    <mergeCell ref="B58:C58"/>
    <mergeCell ref="B59:C59"/>
    <mergeCell ref="B60:C60"/>
    <mergeCell ref="B53:C53"/>
    <mergeCell ref="B54:C54"/>
    <mergeCell ref="B55:C55"/>
    <mergeCell ref="B56:C56"/>
    <mergeCell ref="B34:C34"/>
    <mergeCell ref="B35:C35"/>
    <mergeCell ref="B36:C36"/>
    <mergeCell ref="B29:C29"/>
    <mergeCell ref="B30:C30"/>
    <mergeCell ref="B31:C31"/>
    <mergeCell ref="B32:C32"/>
    <mergeCell ref="B41:C41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E17:G17"/>
    <mergeCell ref="E18:G18"/>
    <mergeCell ref="B5:I5"/>
    <mergeCell ref="B6:I6"/>
    <mergeCell ref="B7:I7"/>
    <mergeCell ref="A11:I11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</mergeCells>
  <printOptions horizontalCentered="1"/>
  <pageMargins left="0.24" right="0.24" top="0.69" bottom="0.4330708661417323" header="0.45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4"/>
  <sheetViews>
    <sheetView zoomScalePageLayoutView="0" workbookViewId="0" topLeftCell="A97">
      <selection activeCell="G158" sqref="G158:I158"/>
    </sheetView>
  </sheetViews>
  <sheetFormatPr defaultColWidth="9.00390625" defaultRowHeight="12.75"/>
  <cols>
    <col min="1" max="1" width="13.25390625" style="16" customWidth="1"/>
    <col min="2" max="2" width="43.875" style="16" customWidth="1"/>
    <col min="3" max="3" width="9.125" style="16" customWidth="1"/>
    <col min="4" max="4" width="3.00390625" style="16" customWidth="1"/>
    <col min="5" max="5" width="3.625" style="16" customWidth="1"/>
    <col min="6" max="6" width="3.75390625" style="16" customWidth="1"/>
    <col min="7" max="7" width="15.25390625" style="16" customWidth="1"/>
    <col min="8" max="8" width="15.875" style="16" customWidth="1"/>
    <col min="9" max="9" width="15.625" style="16" customWidth="1"/>
    <col min="10" max="10" width="21.25390625" style="16" customWidth="1"/>
    <col min="11" max="12" width="9.125" style="16" customWidth="1"/>
    <col min="13" max="14" width="10.625" style="16" bestFit="1" customWidth="1"/>
    <col min="15" max="16384" width="9.125" style="16" customWidth="1"/>
  </cols>
  <sheetData>
    <row r="1" ht="13.5">
      <c r="J1" s="3" t="s">
        <v>122</v>
      </c>
    </row>
    <row r="2" spans="2:10" ht="13.5">
      <c r="B2" s="17"/>
      <c r="J2" s="4" t="s">
        <v>151</v>
      </c>
    </row>
    <row r="3" spans="1:10" ht="12.75">
      <c r="A3" s="18" t="s">
        <v>329</v>
      </c>
      <c r="B3" s="200" t="s">
        <v>657</v>
      </c>
      <c r="C3" s="200"/>
      <c r="D3" s="200"/>
      <c r="E3" s="200"/>
      <c r="F3" s="200"/>
      <c r="G3" s="200"/>
      <c r="H3" s="200"/>
      <c r="I3" s="200"/>
      <c r="J3" s="200"/>
    </row>
    <row r="4" spans="1:10" ht="12.75">
      <c r="A4" s="18" t="s">
        <v>174</v>
      </c>
      <c r="B4" s="200" t="s">
        <v>651</v>
      </c>
      <c r="C4" s="200"/>
      <c r="D4" s="200"/>
      <c r="E4" s="200"/>
      <c r="F4" s="200"/>
      <c r="G4" s="200"/>
      <c r="H4" s="200"/>
      <c r="I4" s="200"/>
      <c r="J4" s="200"/>
    </row>
    <row r="5" spans="1:10" ht="12.75">
      <c r="A5" s="18" t="s">
        <v>175</v>
      </c>
      <c r="B5" s="200" t="s">
        <v>660</v>
      </c>
      <c r="C5" s="200"/>
      <c r="D5" s="200"/>
      <c r="E5" s="200"/>
      <c r="F5" s="200"/>
      <c r="G5" s="200"/>
      <c r="H5" s="200"/>
      <c r="I5" s="200"/>
      <c r="J5" s="200"/>
    </row>
    <row r="6" spans="1:10" ht="12.75">
      <c r="A6" s="18" t="s">
        <v>176</v>
      </c>
      <c r="B6" s="152">
        <v>4200225150005</v>
      </c>
      <c r="C6" s="201"/>
      <c r="D6" s="201"/>
      <c r="E6" s="201"/>
      <c r="F6" s="201"/>
      <c r="G6" s="201"/>
      <c r="H6" s="201"/>
      <c r="I6" s="201"/>
      <c r="J6" s="202"/>
    </row>
    <row r="7" spans="1:10" ht="12.75">
      <c r="A7" s="18" t="s">
        <v>177</v>
      </c>
      <c r="B7" s="200" t="s">
        <v>659</v>
      </c>
      <c r="C7" s="200"/>
      <c r="D7" s="200"/>
      <c r="E7" s="200"/>
      <c r="F7" s="200"/>
      <c r="G7" s="200"/>
      <c r="H7" s="200"/>
      <c r="I7" s="200"/>
      <c r="J7" s="200"/>
    </row>
    <row r="8" spans="2:9" ht="12.75">
      <c r="B8" s="30"/>
      <c r="C8" s="30"/>
      <c r="D8" s="30"/>
      <c r="E8" s="30"/>
      <c r="F8" s="30"/>
      <c r="G8" s="30"/>
      <c r="H8" s="194"/>
      <c r="I8" s="194"/>
    </row>
    <row r="9" spans="2:9" ht="12.75">
      <c r="B9" s="30"/>
      <c r="C9" s="30"/>
      <c r="D9" s="30"/>
      <c r="E9" s="30"/>
      <c r="F9" s="30"/>
      <c r="G9" s="30"/>
      <c r="H9" s="194"/>
      <c r="I9" s="194"/>
    </row>
    <row r="11" spans="1:10" ht="14.25" thickBot="1">
      <c r="A11" s="195" t="s">
        <v>669</v>
      </c>
      <c r="B11" s="195"/>
      <c r="C11" s="195"/>
      <c r="D11" s="195"/>
      <c r="E11" s="195"/>
      <c r="F11" s="195"/>
      <c r="G11" s="195"/>
      <c r="H11" s="195"/>
      <c r="I11" s="195"/>
      <c r="J11" s="195"/>
    </row>
    <row r="12" spans="1:10" ht="12.75" customHeight="1" thickTop="1">
      <c r="A12" s="32"/>
      <c r="B12" s="32"/>
      <c r="C12" s="186" t="s">
        <v>680</v>
      </c>
      <c r="D12" s="186"/>
      <c r="E12" s="186"/>
      <c r="F12" s="186"/>
      <c r="G12" s="186"/>
      <c r="H12" s="186"/>
      <c r="I12" s="32"/>
      <c r="J12" s="32"/>
    </row>
    <row r="13" ht="12.75">
      <c r="J13" s="16" t="s">
        <v>331</v>
      </c>
    </row>
    <row r="14" spans="1:10" ht="12.75" customHeight="1">
      <c r="A14" s="171" t="s">
        <v>115</v>
      </c>
      <c r="B14" s="128" t="s">
        <v>178</v>
      </c>
      <c r="C14" s="171" t="s">
        <v>179</v>
      </c>
      <c r="D14" s="135" t="s">
        <v>164</v>
      </c>
      <c r="E14" s="189"/>
      <c r="F14" s="190"/>
      <c r="G14" s="135" t="s">
        <v>332</v>
      </c>
      <c r="H14" s="135"/>
      <c r="I14" s="135"/>
      <c r="J14" s="33" t="s">
        <v>332</v>
      </c>
    </row>
    <row r="15" spans="1:10" ht="12.75" customHeight="1">
      <c r="A15" s="172"/>
      <c r="B15" s="130"/>
      <c r="C15" s="187"/>
      <c r="D15" s="142" t="s">
        <v>181</v>
      </c>
      <c r="E15" s="178"/>
      <c r="F15" s="179"/>
      <c r="G15" s="142" t="s">
        <v>333</v>
      </c>
      <c r="H15" s="142"/>
      <c r="I15" s="142"/>
      <c r="J15" s="34" t="s">
        <v>334</v>
      </c>
    </row>
    <row r="16" spans="1:10" ht="12.75">
      <c r="A16" s="198"/>
      <c r="B16" s="130"/>
      <c r="C16" s="187"/>
      <c r="D16" s="145"/>
      <c r="E16" s="178"/>
      <c r="F16" s="179"/>
      <c r="G16" s="145"/>
      <c r="H16" s="145"/>
      <c r="I16" s="145"/>
      <c r="J16" s="34" t="s">
        <v>335</v>
      </c>
    </row>
    <row r="17" spans="1:10" ht="12.75">
      <c r="A17" s="198"/>
      <c r="B17" s="130"/>
      <c r="C17" s="187"/>
      <c r="D17" s="145"/>
      <c r="E17" s="178"/>
      <c r="F17" s="179"/>
      <c r="G17" s="148"/>
      <c r="H17" s="148"/>
      <c r="I17" s="148"/>
      <c r="J17" s="35"/>
    </row>
    <row r="18" spans="1:10" ht="25.5">
      <c r="A18" s="199"/>
      <c r="B18" s="132"/>
      <c r="C18" s="188"/>
      <c r="D18" s="148"/>
      <c r="E18" s="196"/>
      <c r="F18" s="197"/>
      <c r="G18" s="36" t="s">
        <v>336</v>
      </c>
      <c r="H18" s="25" t="s">
        <v>337</v>
      </c>
      <c r="I18" s="25" t="s">
        <v>338</v>
      </c>
      <c r="J18" s="23"/>
    </row>
    <row r="19" spans="1:10" ht="12.75">
      <c r="A19" s="26"/>
      <c r="B19" s="25">
        <v>2</v>
      </c>
      <c r="C19" s="25">
        <v>3</v>
      </c>
      <c r="D19" s="124">
        <v>4</v>
      </c>
      <c r="E19" s="124"/>
      <c r="F19" s="124"/>
      <c r="G19" s="26">
        <v>5</v>
      </c>
      <c r="H19" s="26">
        <v>6</v>
      </c>
      <c r="I19" s="26">
        <v>7</v>
      </c>
      <c r="J19" s="26">
        <v>8</v>
      </c>
    </row>
    <row r="20" spans="1:10" ht="13.5">
      <c r="A20" s="26"/>
      <c r="B20" s="27" t="s">
        <v>152</v>
      </c>
      <c r="C20" s="26"/>
      <c r="D20" s="126"/>
      <c r="E20" s="126"/>
      <c r="F20" s="126"/>
      <c r="G20" s="29"/>
      <c r="H20" s="29"/>
      <c r="I20" s="29"/>
      <c r="J20" s="29"/>
    </row>
    <row r="21" spans="1:10" ht="27" customHeight="1">
      <c r="A21" s="26"/>
      <c r="B21" s="27" t="s">
        <v>69</v>
      </c>
      <c r="C21" s="26"/>
      <c r="D21" s="26">
        <v>0</v>
      </c>
      <c r="E21" s="26">
        <v>0</v>
      </c>
      <c r="F21" s="26">
        <v>1</v>
      </c>
      <c r="G21" s="78">
        <f>G22+G28+G34+G35+G40+G41+G50+G53</f>
        <v>7925388612</v>
      </c>
      <c r="H21" s="78">
        <f>H22+H28+H34+H35+H40+H41+H50+H53</f>
        <v>5005787969</v>
      </c>
      <c r="I21" s="78">
        <f>I22+I28+I34+I35+I40+I41+I50+I53</f>
        <v>2919600643</v>
      </c>
      <c r="J21" s="78">
        <f>J22+J28+J34+J35+J40+J41+J50+J53</f>
        <v>2943892051</v>
      </c>
    </row>
    <row r="22" spans="1:10" ht="12.75" customHeight="1">
      <c r="A22" s="37" t="s">
        <v>339</v>
      </c>
      <c r="B22" s="27" t="s">
        <v>70</v>
      </c>
      <c r="C22" s="26"/>
      <c r="D22" s="26">
        <v>0</v>
      </c>
      <c r="E22" s="26">
        <v>0</v>
      </c>
      <c r="F22" s="26">
        <v>2</v>
      </c>
      <c r="G22" s="78">
        <f>SUM(G23:G27)</f>
        <v>30235731</v>
      </c>
      <c r="H22" s="78">
        <f>SUM(H23:H27)</f>
        <v>12393498</v>
      </c>
      <c r="I22" s="78">
        <f aca="true" t="shared" si="0" ref="I22:I86">G22-H22</f>
        <v>17842233</v>
      </c>
      <c r="J22" s="78">
        <f>SUM(J23:J27)</f>
        <v>17428026</v>
      </c>
    </row>
    <row r="23" spans="1:10" ht="12.75" customHeight="1">
      <c r="A23" s="37" t="s">
        <v>340</v>
      </c>
      <c r="B23" s="28" t="s">
        <v>341</v>
      </c>
      <c r="C23" s="26"/>
      <c r="D23" s="26">
        <v>0</v>
      </c>
      <c r="E23" s="26">
        <v>0</v>
      </c>
      <c r="F23" s="26">
        <v>3</v>
      </c>
      <c r="G23" s="76"/>
      <c r="H23" s="76"/>
      <c r="I23" s="91">
        <f t="shared" si="0"/>
        <v>0</v>
      </c>
      <c r="J23" s="76"/>
    </row>
    <row r="24" spans="1:10" ht="12.75" customHeight="1">
      <c r="A24" s="37" t="s">
        <v>342</v>
      </c>
      <c r="B24" s="28" t="s">
        <v>343</v>
      </c>
      <c r="C24" s="26"/>
      <c r="D24" s="26">
        <v>0</v>
      </c>
      <c r="E24" s="26">
        <v>0</v>
      </c>
      <c r="F24" s="26">
        <v>4</v>
      </c>
      <c r="G24" s="76">
        <v>21561590</v>
      </c>
      <c r="H24" s="76">
        <v>10026226</v>
      </c>
      <c r="I24" s="91">
        <f t="shared" si="0"/>
        <v>11535364</v>
      </c>
      <c r="J24" s="76">
        <v>12574579</v>
      </c>
    </row>
    <row r="25" spans="1:10" ht="12.75">
      <c r="A25" s="37" t="s">
        <v>344</v>
      </c>
      <c r="B25" s="28" t="s">
        <v>345</v>
      </c>
      <c r="C25" s="26"/>
      <c r="D25" s="26">
        <v>0</v>
      </c>
      <c r="E25" s="26">
        <v>0</v>
      </c>
      <c r="F25" s="26">
        <v>5</v>
      </c>
      <c r="G25" s="76"/>
      <c r="H25" s="76"/>
      <c r="I25" s="91">
        <f t="shared" si="0"/>
        <v>0</v>
      </c>
      <c r="J25" s="76"/>
    </row>
    <row r="26" spans="1:10" ht="12.75" customHeight="1">
      <c r="A26" s="26" t="s">
        <v>346</v>
      </c>
      <c r="B26" s="28" t="s">
        <v>347</v>
      </c>
      <c r="C26" s="26"/>
      <c r="D26" s="26">
        <v>0</v>
      </c>
      <c r="E26" s="26">
        <v>0</v>
      </c>
      <c r="F26" s="26">
        <v>6</v>
      </c>
      <c r="G26" s="76">
        <v>5566392</v>
      </c>
      <c r="H26" s="76">
        <v>2367272</v>
      </c>
      <c r="I26" s="91">
        <f t="shared" si="0"/>
        <v>3199120</v>
      </c>
      <c r="J26" s="76">
        <v>3071968</v>
      </c>
    </row>
    <row r="27" spans="1:10" ht="12.75" customHeight="1">
      <c r="A27" s="26" t="s">
        <v>348</v>
      </c>
      <c r="B27" s="28" t="s">
        <v>349</v>
      </c>
      <c r="C27" s="26"/>
      <c r="D27" s="26">
        <v>0</v>
      </c>
      <c r="E27" s="26">
        <v>0</v>
      </c>
      <c r="F27" s="26">
        <v>7</v>
      </c>
      <c r="G27" s="76">
        <v>3107749</v>
      </c>
      <c r="H27" s="76"/>
      <c r="I27" s="91">
        <f t="shared" si="0"/>
        <v>3107749</v>
      </c>
      <c r="J27" s="76">
        <v>1781479</v>
      </c>
    </row>
    <row r="28" spans="1:10" ht="12.75" customHeight="1">
      <c r="A28" s="37" t="s">
        <v>350</v>
      </c>
      <c r="B28" s="27" t="s">
        <v>71</v>
      </c>
      <c r="C28" s="26"/>
      <c r="D28" s="26">
        <v>0</v>
      </c>
      <c r="E28" s="26">
        <v>0</v>
      </c>
      <c r="F28" s="26">
        <v>8</v>
      </c>
      <c r="G28" s="78">
        <f>SUM(G29:G33)</f>
        <v>7638771112</v>
      </c>
      <c r="H28" s="78">
        <f>SUM(H29:H33)</f>
        <v>4992214654</v>
      </c>
      <c r="I28" s="78">
        <f t="shared" si="0"/>
        <v>2646556458</v>
      </c>
      <c r="J28" s="78">
        <f>SUM(J29:J33)</f>
        <v>2673780839</v>
      </c>
    </row>
    <row r="29" spans="1:10" ht="12.75">
      <c r="A29" s="37" t="s">
        <v>351</v>
      </c>
      <c r="B29" s="28" t="s">
        <v>352</v>
      </c>
      <c r="C29" s="26"/>
      <c r="D29" s="26">
        <v>0</v>
      </c>
      <c r="E29" s="26">
        <v>0</v>
      </c>
      <c r="F29" s="26">
        <v>9</v>
      </c>
      <c r="G29" s="76">
        <v>88247376</v>
      </c>
      <c r="H29" s="76"/>
      <c r="I29" s="91">
        <f t="shared" si="0"/>
        <v>88247376</v>
      </c>
      <c r="J29" s="76">
        <v>87242573</v>
      </c>
    </row>
    <row r="30" spans="1:10" ht="12.75" customHeight="1">
      <c r="A30" s="37" t="s">
        <v>353</v>
      </c>
      <c r="B30" s="28" t="s">
        <v>354</v>
      </c>
      <c r="C30" s="26"/>
      <c r="D30" s="26">
        <v>0</v>
      </c>
      <c r="E30" s="26">
        <v>1</v>
      </c>
      <c r="F30" s="26">
        <v>0</v>
      </c>
      <c r="G30" s="76">
        <v>4075376064</v>
      </c>
      <c r="H30" s="76">
        <v>2570765908</v>
      </c>
      <c r="I30" s="91">
        <f t="shared" si="0"/>
        <v>1504610156</v>
      </c>
      <c r="J30" s="76">
        <v>1518248119</v>
      </c>
    </row>
    <row r="31" spans="1:10" ht="12.75" customHeight="1">
      <c r="A31" s="26" t="s">
        <v>355</v>
      </c>
      <c r="B31" s="28" t="s">
        <v>356</v>
      </c>
      <c r="C31" s="26"/>
      <c r="D31" s="26">
        <v>0</v>
      </c>
      <c r="E31" s="26">
        <v>1</v>
      </c>
      <c r="F31" s="26">
        <v>1</v>
      </c>
      <c r="G31" s="76">
        <v>3289164392</v>
      </c>
      <c r="H31" s="76">
        <v>2420421599</v>
      </c>
      <c r="I31" s="91">
        <f t="shared" si="0"/>
        <v>868742793</v>
      </c>
      <c r="J31" s="76">
        <v>892203632</v>
      </c>
    </row>
    <row r="32" spans="1:10" ht="12.75" customHeight="1">
      <c r="A32" s="37" t="s">
        <v>357</v>
      </c>
      <c r="B32" s="28" t="s">
        <v>358</v>
      </c>
      <c r="C32" s="26"/>
      <c r="D32" s="26">
        <v>0</v>
      </c>
      <c r="E32" s="26">
        <v>1</v>
      </c>
      <c r="F32" s="26">
        <v>2</v>
      </c>
      <c r="G32" s="76">
        <v>1390243</v>
      </c>
      <c r="H32" s="76">
        <v>1027147</v>
      </c>
      <c r="I32" s="91">
        <f t="shared" si="0"/>
        <v>363096</v>
      </c>
      <c r="J32" s="76">
        <v>366669</v>
      </c>
    </row>
    <row r="33" spans="1:10" ht="15.75" customHeight="1">
      <c r="A33" s="26" t="s">
        <v>359</v>
      </c>
      <c r="B33" s="28" t="s">
        <v>360</v>
      </c>
      <c r="C33" s="26"/>
      <c r="D33" s="26">
        <v>0</v>
      </c>
      <c r="E33" s="26">
        <v>1</v>
      </c>
      <c r="F33" s="26">
        <v>3</v>
      </c>
      <c r="G33" s="76">
        <v>184593037</v>
      </c>
      <c r="H33" s="76"/>
      <c r="I33" s="91">
        <f t="shared" si="0"/>
        <v>184593037</v>
      </c>
      <c r="J33" s="76">
        <v>175719846</v>
      </c>
    </row>
    <row r="34" spans="1:10" ht="12.75" customHeight="1">
      <c r="A34" s="37" t="s">
        <v>361</v>
      </c>
      <c r="B34" s="27" t="s">
        <v>362</v>
      </c>
      <c r="C34" s="26"/>
      <c r="D34" s="26">
        <v>0</v>
      </c>
      <c r="E34" s="26">
        <v>1</v>
      </c>
      <c r="F34" s="26">
        <v>4</v>
      </c>
      <c r="G34" s="76"/>
      <c r="H34" s="76"/>
      <c r="I34" s="76">
        <f t="shared" si="0"/>
        <v>0</v>
      </c>
      <c r="J34" s="76"/>
    </row>
    <row r="35" spans="1:10" ht="12.75" customHeight="1">
      <c r="A35" s="37" t="s">
        <v>363</v>
      </c>
      <c r="B35" s="27" t="s">
        <v>72</v>
      </c>
      <c r="C35" s="26"/>
      <c r="D35" s="26">
        <v>0</v>
      </c>
      <c r="E35" s="26">
        <v>1</v>
      </c>
      <c r="F35" s="26">
        <v>5</v>
      </c>
      <c r="G35" s="78">
        <f>SUM(G36:G39)</f>
        <v>49504</v>
      </c>
      <c r="H35" s="78">
        <f>SUM(H36:H39)</f>
        <v>0</v>
      </c>
      <c r="I35" s="78">
        <f t="shared" si="0"/>
        <v>49504</v>
      </c>
      <c r="J35" s="78">
        <f>SUM(J36:J39)</f>
        <v>49504</v>
      </c>
    </row>
    <row r="36" spans="1:10" ht="12.75">
      <c r="A36" s="37" t="s">
        <v>364</v>
      </c>
      <c r="B36" s="28" t="s">
        <v>365</v>
      </c>
      <c r="C36" s="26"/>
      <c r="D36" s="26">
        <v>0</v>
      </c>
      <c r="E36" s="26">
        <v>1</v>
      </c>
      <c r="F36" s="26">
        <v>6</v>
      </c>
      <c r="G36" s="76">
        <v>49504</v>
      </c>
      <c r="H36" s="76"/>
      <c r="I36" s="76">
        <f t="shared" si="0"/>
        <v>49504</v>
      </c>
      <c r="J36" s="76">
        <v>49504</v>
      </c>
    </row>
    <row r="37" spans="1:10" ht="12.75" customHeight="1">
      <c r="A37" s="37" t="s">
        <v>366</v>
      </c>
      <c r="B37" s="28" t="s">
        <v>367</v>
      </c>
      <c r="C37" s="26"/>
      <c r="D37" s="26">
        <v>0</v>
      </c>
      <c r="E37" s="26">
        <v>1</v>
      </c>
      <c r="F37" s="26">
        <v>7</v>
      </c>
      <c r="G37" s="76"/>
      <c r="H37" s="76"/>
      <c r="I37" s="76">
        <f t="shared" si="0"/>
        <v>0</v>
      </c>
      <c r="J37" s="76">
        <v>0</v>
      </c>
    </row>
    <row r="38" spans="1:10" ht="12.75">
      <c r="A38" s="37" t="s">
        <v>368</v>
      </c>
      <c r="B38" s="28" t="s">
        <v>369</v>
      </c>
      <c r="C38" s="26"/>
      <c r="D38" s="26">
        <v>0</v>
      </c>
      <c r="E38" s="26">
        <v>1</v>
      </c>
      <c r="F38" s="26">
        <v>8</v>
      </c>
      <c r="G38" s="76"/>
      <c r="H38" s="76"/>
      <c r="I38" s="76">
        <f t="shared" si="0"/>
        <v>0</v>
      </c>
      <c r="J38" s="76">
        <v>0</v>
      </c>
    </row>
    <row r="39" spans="1:10" ht="12.75" customHeight="1">
      <c r="A39" s="26" t="s">
        <v>370</v>
      </c>
      <c r="B39" s="28" t="s">
        <v>371</v>
      </c>
      <c r="C39" s="26"/>
      <c r="D39" s="26">
        <v>0</v>
      </c>
      <c r="E39" s="26">
        <v>1</v>
      </c>
      <c r="F39" s="26">
        <v>9</v>
      </c>
      <c r="G39" s="76"/>
      <c r="H39" s="76"/>
      <c r="I39" s="76">
        <f t="shared" si="0"/>
        <v>0</v>
      </c>
      <c r="J39" s="76">
        <v>0</v>
      </c>
    </row>
    <row r="40" spans="1:10" ht="12.75" customHeight="1">
      <c r="A40" s="37" t="s">
        <v>372</v>
      </c>
      <c r="B40" s="27" t="s">
        <v>373</v>
      </c>
      <c r="C40" s="26"/>
      <c r="D40" s="26">
        <v>0</v>
      </c>
      <c r="E40" s="26">
        <v>2</v>
      </c>
      <c r="F40" s="26">
        <v>0</v>
      </c>
      <c r="G40" s="78">
        <v>1304220</v>
      </c>
      <c r="H40" s="78">
        <v>725253</v>
      </c>
      <c r="I40" s="78">
        <f t="shared" si="0"/>
        <v>578967</v>
      </c>
      <c r="J40" s="78">
        <v>594595</v>
      </c>
    </row>
    <row r="41" spans="1:10" ht="12.75" customHeight="1">
      <c r="A41" s="37" t="s">
        <v>374</v>
      </c>
      <c r="B41" s="27" t="s">
        <v>73</v>
      </c>
      <c r="C41" s="26"/>
      <c r="D41" s="26">
        <v>0</v>
      </c>
      <c r="E41" s="26">
        <v>2</v>
      </c>
      <c r="F41" s="26">
        <v>1</v>
      </c>
      <c r="G41" s="78">
        <f>SUM(G42:G49)</f>
        <v>250907465</v>
      </c>
      <c r="H41" s="78">
        <f>SUM(H42:H49)</f>
        <v>0</v>
      </c>
      <c r="I41" s="78">
        <f t="shared" si="0"/>
        <v>250907465</v>
      </c>
      <c r="J41" s="78">
        <f>SUM(J42:J49)</f>
        <v>248169692</v>
      </c>
    </row>
    <row r="42" spans="1:10" ht="12.75" customHeight="1">
      <c r="A42" s="37" t="s">
        <v>375</v>
      </c>
      <c r="B42" s="28" t="s">
        <v>376</v>
      </c>
      <c r="C42" s="26"/>
      <c r="D42" s="26">
        <v>0</v>
      </c>
      <c r="E42" s="26">
        <v>2</v>
      </c>
      <c r="F42" s="26">
        <v>2</v>
      </c>
      <c r="G42" s="76">
        <v>231353452</v>
      </c>
      <c r="H42" s="76"/>
      <c r="I42" s="91">
        <f t="shared" si="0"/>
        <v>231353452</v>
      </c>
      <c r="J42" s="76">
        <v>217059508</v>
      </c>
    </row>
    <row r="43" spans="1:10" ht="12.75" customHeight="1">
      <c r="A43" s="37" t="s">
        <v>377</v>
      </c>
      <c r="B43" s="28" t="s">
        <v>378</v>
      </c>
      <c r="C43" s="26"/>
      <c r="D43" s="26">
        <v>0</v>
      </c>
      <c r="E43" s="26">
        <v>2</v>
      </c>
      <c r="F43" s="26">
        <v>3</v>
      </c>
      <c r="G43" s="76">
        <v>1950186</v>
      </c>
      <c r="H43" s="76"/>
      <c r="I43" s="91">
        <f t="shared" si="0"/>
        <v>1950186</v>
      </c>
      <c r="J43" s="76">
        <v>1950186</v>
      </c>
    </row>
    <row r="44" spans="1:10" ht="12.75" customHeight="1">
      <c r="A44" s="37" t="s">
        <v>379</v>
      </c>
      <c r="B44" s="28" t="s">
        <v>380</v>
      </c>
      <c r="C44" s="26"/>
      <c r="D44" s="26">
        <v>0</v>
      </c>
      <c r="E44" s="26">
        <v>2</v>
      </c>
      <c r="F44" s="26">
        <v>4</v>
      </c>
      <c r="G44" s="76">
        <v>14938551</v>
      </c>
      <c r="H44" s="76"/>
      <c r="I44" s="91">
        <f t="shared" si="0"/>
        <v>14938551</v>
      </c>
      <c r="J44" s="76">
        <v>14743802</v>
      </c>
    </row>
    <row r="45" spans="1:10" ht="12.75" customHeight="1">
      <c r="A45" s="37" t="s">
        <v>381</v>
      </c>
      <c r="B45" s="28" t="s">
        <v>382</v>
      </c>
      <c r="C45" s="26"/>
      <c r="D45" s="26">
        <v>0</v>
      </c>
      <c r="E45" s="26">
        <v>2</v>
      </c>
      <c r="F45" s="26">
        <v>5</v>
      </c>
      <c r="G45" s="76">
        <v>2457671</v>
      </c>
      <c r="H45" s="76"/>
      <c r="I45" s="91">
        <f t="shared" si="0"/>
        <v>2457671</v>
      </c>
      <c r="J45" s="76">
        <v>2474611</v>
      </c>
    </row>
    <row r="46" spans="1:10" ht="12.75" customHeight="1">
      <c r="A46" s="37" t="s">
        <v>383</v>
      </c>
      <c r="B46" s="28" t="s">
        <v>384</v>
      </c>
      <c r="C46" s="26"/>
      <c r="D46" s="26">
        <v>0</v>
      </c>
      <c r="E46" s="26">
        <v>2</v>
      </c>
      <c r="F46" s="26">
        <v>6</v>
      </c>
      <c r="G46" s="76"/>
      <c r="H46" s="76"/>
      <c r="I46" s="91">
        <f t="shared" si="0"/>
        <v>0</v>
      </c>
      <c r="J46" s="76"/>
    </row>
    <row r="47" spans="1:10" ht="12.75" customHeight="1">
      <c r="A47" s="37" t="s">
        <v>385</v>
      </c>
      <c r="B47" s="28" t="s">
        <v>386</v>
      </c>
      <c r="C47" s="26"/>
      <c r="D47" s="26">
        <v>0</v>
      </c>
      <c r="E47" s="26">
        <v>2</v>
      </c>
      <c r="F47" s="26">
        <v>7</v>
      </c>
      <c r="G47" s="76">
        <v>12571</v>
      </c>
      <c r="H47" s="76"/>
      <c r="I47" s="91">
        <f t="shared" si="0"/>
        <v>12571</v>
      </c>
      <c r="J47" s="76">
        <v>12571</v>
      </c>
    </row>
    <row r="48" spans="1:10" ht="12.75" customHeight="1">
      <c r="A48" s="37" t="s">
        <v>387</v>
      </c>
      <c r="B48" s="28" t="s">
        <v>388</v>
      </c>
      <c r="C48" s="26"/>
      <c r="D48" s="26">
        <v>0</v>
      </c>
      <c r="E48" s="26">
        <v>2</v>
      </c>
      <c r="F48" s="26">
        <v>8</v>
      </c>
      <c r="G48" s="76"/>
      <c r="H48" s="76"/>
      <c r="I48" s="91">
        <f t="shared" si="0"/>
        <v>0</v>
      </c>
      <c r="J48" s="76"/>
    </row>
    <row r="49" spans="1:10" ht="12.75" customHeight="1">
      <c r="A49" s="37" t="s">
        <v>389</v>
      </c>
      <c r="B49" s="28" t="s">
        <v>390</v>
      </c>
      <c r="C49" s="26"/>
      <c r="D49" s="26">
        <v>0</v>
      </c>
      <c r="E49" s="26">
        <v>2</v>
      </c>
      <c r="F49" s="26">
        <v>9</v>
      </c>
      <c r="G49" s="76">
        <v>195034</v>
      </c>
      <c r="H49" s="76"/>
      <c r="I49" s="91">
        <f t="shared" si="0"/>
        <v>195034</v>
      </c>
      <c r="J49" s="76">
        <v>11929014</v>
      </c>
    </row>
    <row r="50" spans="1:10" ht="12.75" customHeight="1">
      <c r="A50" s="37" t="s">
        <v>391</v>
      </c>
      <c r="B50" s="27" t="s">
        <v>74</v>
      </c>
      <c r="C50" s="26"/>
      <c r="D50" s="26">
        <v>0</v>
      </c>
      <c r="E50" s="26">
        <v>3</v>
      </c>
      <c r="F50" s="26">
        <v>0</v>
      </c>
      <c r="G50" s="78">
        <f>SUM(G51:G52)</f>
        <v>4074890</v>
      </c>
      <c r="H50" s="78">
        <f>SUM(H51:H52)</f>
        <v>454564</v>
      </c>
      <c r="I50" s="78">
        <f>SUM(I51:I52)</f>
        <v>3620326</v>
      </c>
      <c r="J50" s="78">
        <f>SUM(J51:J52)</f>
        <v>3761044</v>
      </c>
    </row>
    <row r="51" spans="1:10" ht="12.75" customHeight="1">
      <c r="A51" s="37" t="s">
        <v>392</v>
      </c>
      <c r="B51" s="28" t="s">
        <v>393</v>
      </c>
      <c r="C51" s="26"/>
      <c r="D51" s="26">
        <v>0</v>
      </c>
      <c r="E51" s="26">
        <v>3</v>
      </c>
      <c r="F51" s="26">
        <v>1</v>
      </c>
      <c r="G51" s="76"/>
      <c r="H51" s="76"/>
      <c r="I51" s="76">
        <f>G51-H51</f>
        <v>0</v>
      </c>
      <c r="J51" s="76"/>
    </row>
    <row r="52" spans="1:10" ht="12.75" customHeight="1">
      <c r="A52" s="26" t="s">
        <v>394</v>
      </c>
      <c r="B52" s="28" t="s">
        <v>395</v>
      </c>
      <c r="C52" s="26"/>
      <c r="D52" s="26">
        <v>0</v>
      </c>
      <c r="E52" s="26">
        <v>3</v>
      </c>
      <c r="F52" s="26">
        <v>2</v>
      </c>
      <c r="G52" s="91">
        <v>4074890</v>
      </c>
      <c r="H52" s="91">
        <v>454564</v>
      </c>
      <c r="I52" s="76">
        <f>G52-H52</f>
        <v>3620326</v>
      </c>
      <c r="J52" s="91">
        <v>3761044</v>
      </c>
    </row>
    <row r="53" spans="1:10" ht="12.75" customHeight="1">
      <c r="A53" s="26" t="s">
        <v>396</v>
      </c>
      <c r="B53" s="27" t="s">
        <v>75</v>
      </c>
      <c r="C53" s="26"/>
      <c r="D53" s="26">
        <v>0</v>
      </c>
      <c r="E53" s="26">
        <v>3</v>
      </c>
      <c r="F53" s="26">
        <v>3</v>
      </c>
      <c r="G53" s="78">
        <v>45690</v>
      </c>
      <c r="H53" s="78"/>
      <c r="I53" s="76">
        <f t="shared" si="0"/>
        <v>45690</v>
      </c>
      <c r="J53" s="78">
        <v>108351</v>
      </c>
    </row>
    <row r="54" spans="1:10" ht="12.75" customHeight="1">
      <c r="A54" s="37" t="s">
        <v>397</v>
      </c>
      <c r="B54" s="27" t="s">
        <v>398</v>
      </c>
      <c r="C54" s="26"/>
      <c r="D54" s="26">
        <v>0</v>
      </c>
      <c r="E54" s="26">
        <v>3</v>
      </c>
      <c r="F54" s="26">
        <v>4</v>
      </c>
      <c r="G54" s="76"/>
      <c r="H54" s="76"/>
      <c r="I54" s="76">
        <f t="shared" si="0"/>
        <v>0</v>
      </c>
      <c r="J54" s="76"/>
    </row>
    <row r="55" spans="1:10" ht="12.75" customHeight="1">
      <c r="A55" s="26"/>
      <c r="B55" s="27" t="s">
        <v>76</v>
      </c>
      <c r="C55" s="26"/>
      <c r="D55" s="26">
        <v>0</v>
      </c>
      <c r="E55" s="26">
        <v>3</v>
      </c>
      <c r="F55" s="26">
        <v>5</v>
      </c>
      <c r="G55" s="78">
        <f>G56+G63</f>
        <v>568487521</v>
      </c>
      <c r="H55" s="78">
        <f>H56+H63</f>
        <v>76982533</v>
      </c>
      <c r="I55" s="78">
        <f t="shared" si="0"/>
        <v>491504988</v>
      </c>
      <c r="J55" s="78">
        <f>J56+J63</f>
        <v>445359973</v>
      </c>
    </row>
    <row r="56" spans="1:10" ht="12.75" customHeight="1">
      <c r="A56" s="26" t="s">
        <v>399</v>
      </c>
      <c r="B56" s="27" t="s">
        <v>77</v>
      </c>
      <c r="C56" s="26"/>
      <c r="D56" s="26">
        <v>0</v>
      </c>
      <c r="E56" s="26">
        <v>3</v>
      </c>
      <c r="F56" s="26">
        <v>6</v>
      </c>
      <c r="G56" s="78">
        <f>SUM(G57:G62)</f>
        <v>161072622</v>
      </c>
      <c r="H56" s="78">
        <f>SUM(H57:H62)</f>
        <v>25473280</v>
      </c>
      <c r="I56" s="78">
        <f t="shared" si="0"/>
        <v>135599342</v>
      </c>
      <c r="J56" s="78">
        <f>SUM(J57:J62)</f>
        <v>112500162</v>
      </c>
    </row>
    <row r="57" spans="1:10" ht="12.75" customHeight="1">
      <c r="A57" s="26">
        <v>10</v>
      </c>
      <c r="B57" s="28" t="s">
        <v>400</v>
      </c>
      <c r="C57" s="26"/>
      <c r="D57" s="26">
        <v>0</v>
      </c>
      <c r="E57" s="26">
        <v>3</v>
      </c>
      <c r="F57" s="26">
        <v>7</v>
      </c>
      <c r="G57" s="76">
        <v>119060202</v>
      </c>
      <c r="H57" s="76">
        <v>25473280</v>
      </c>
      <c r="I57" s="91">
        <f t="shared" si="0"/>
        <v>93586922</v>
      </c>
      <c r="J57" s="76">
        <v>82337356</v>
      </c>
    </row>
    <row r="58" spans="1:10" ht="12.75" customHeight="1">
      <c r="A58" s="26">
        <v>11</v>
      </c>
      <c r="B58" s="28" t="s">
        <v>401</v>
      </c>
      <c r="C58" s="26"/>
      <c r="D58" s="26">
        <v>0</v>
      </c>
      <c r="E58" s="26">
        <v>3</v>
      </c>
      <c r="F58" s="26">
        <v>8</v>
      </c>
      <c r="G58" s="76"/>
      <c r="H58" s="76"/>
      <c r="I58" s="91">
        <f t="shared" si="0"/>
        <v>0</v>
      </c>
      <c r="J58" s="76"/>
    </row>
    <row r="59" spans="1:10" ht="12.75" customHeight="1">
      <c r="A59" s="26">
        <v>12</v>
      </c>
      <c r="B59" s="28" t="s">
        <v>402</v>
      </c>
      <c r="C59" s="26"/>
      <c r="D59" s="26">
        <v>0</v>
      </c>
      <c r="E59" s="26">
        <v>3</v>
      </c>
      <c r="F59" s="26">
        <v>9</v>
      </c>
      <c r="G59" s="76"/>
      <c r="H59" s="76"/>
      <c r="I59" s="91">
        <f t="shared" si="0"/>
        <v>0</v>
      </c>
      <c r="J59" s="76"/>
    </row>
    <row r="60" spans="1:10" ht="12.75">
      <c r="A60" s="26">
        <v>13</v>
      </c>
      <c r="B60" s="28" t="s">
        <v>403</v>
      </c>
      <c r="C60" s="26"/>
      <c r="D60" s="26">
        <v>0</v>
      </c>
      <c r="E60" s="26">
        <v>4</v>
      </c>
      <c r="F60" s="26">
        <v>0</v>
      </c>
      <c r="G60" s="76">
        <v>100949</v>
      </c>
      <c r="H60" s="76"/>
      <c r="I60" s="91">
        <f t="shared" si="0"/>
        <v>100949</v>
      </c>
      <c r="J60" s="76">
        <v>84344</v>
      </c>
    </row>
    <row r="61" spans="1:10" ht="12.75" customHeight="1">
      <c r="A61" s="26">
        <v>14</v>
      </c>
      <c r="B61" s="28" t="s">
        <v>404</v>
      </c>
      <c r="C61" s="26"/>
      <c r="D61" s="26">
        <v>0</v>
      </c>
      <c r="E61" s="26">
        <v>4</v>
      </c>
      <c r="F61" s="26">
        <v>1</v>
      </c>
      <c r="G61" s="76"/>
      <c r="H61" s="76"/>
      <c r="I61" s="91">
        <f t="shared" si="0"/>
        <v>0</v>
      </c>
      <c r="J61" s="76">
        <v>870</v>
      </c>
    </row>
    <row r="62" spans="1:10" ht="12.75">
      <c r="A62" s="26">
        <v>15</v>
      </c>
      <c r="B62" s="28" t="s">
        <v>405</v>
      </c>
      <c r="C62" s="26"/>
      <c r="D62" s="26">
        <v>0</v>
      </c>
      <c r="E62" s="26">
        <v>4</v>
      </c>
      <c r="F62" s="26">
        <v>2</v>
      </c>
      <c r="G62" s="76">
        <v>41911471</v>
      </c>
      <c r="H62" s="76"/>
      <c r="I62" s="91">
        <f t="shared" si="0"/>
        <v>41911471</v>
      </c>
      <c r="J62" s="76">
        <v>30077592</v>
      </c>
    </row>
    <row r="63" spans="1:10" ht="27" customHeight="1">
      <c r="A63" s="26"/>
      <c r="B63" s="27" t="s">
        <v>78</v>
      </c>
      <c r="C63" s="26"/>
      <c r="D63" s="26">
        <v>0</v>
      </c>
      <c r="E63" s="26">
        <v>4</v>
      </c>
      <c r="F63" s="26">
        <v>3</v>
      </c>
      <c r="G63" s="78">
        <f>G64+G67+G73+G81+G82</f>
        <v>407414899</v>
      </c>
      <c r="H63" s="78">
        <f>H64+H67+H73+H81+H82</f>
        <v>51509253</v>
      </c>
      <c r="I63" s="78">
        <f t="shared" si="0"/>
        <v>355905646</v>
      </c>
      <c r="J63" s="78">
        <f>J64+J67+J73+J81+J82</f>
        <v>332859811</v>
      </c>
    </row>
    <row r="64" spans="1:10" ht="12.75" customHeight="1">
      <c r="A64" s="26">
        <v>20</v>
      </c>
      <c r="B64" s="28" t="s">
        <v>406</v>
      </c>
      <c r="C64" s="26"/>
      <c r="D64" s="26">
        <v>0</v>
      </c>
      <c r="E64" s="26">
        <v>4</v>
      </c>
      <c r="F64" s="26">
        <v>4</v>
      </c>
      <c r="G64" s="76">
        <f>G65+G66</f>
        <v>66889527</v>
      </c>
      <c r="H64" s="76">
        <f>H65+H66</f>
        <v>0</v>
      </c>
      <c r="I64" s="76">
        <f t="shared" si="0"/>
        <v>66889527</v>
      </c>
      <c r="J64" s="76">
        <f>J65+J66</f>
        <v>71829351</v>
      </c>
    </row>
    <row r="65" spans="1:10" ht="12.75">
      <c r="A65" s="5" t="s">
        <v>407</v>
      </c>
      <c r="B65" s="28" t="s">
        <v>408</v>
      </c>
      <c r="C65" s="26"/>
      <c r="D65" s="26">
        <v>0</v>
      </c>
      <c r="E65" s="26">
        <v>4</v>
      </c>
      <c r="F65" s="26">
        <v>5</v>
      </c>
      <c r="G65" s="76">
        <v>66889527</v>
      </c>
      <c r="H65" s="76"/>
      <c r="I65" s="76">
        <f t="shared" si="0"/>
        <v>66889527</v>
      </c>
      <c r="J65" s="76">
        <v>71829351</v>
      </c>
    </row>
    <row r="66" spans="1:10" ht="12.75" customHeight="1">
      <c r="A66" s="26">
        <v>207</v>
      </c>
      <c r="B66" s="28" t="s">
        <v>409</v>
      </c>
      <c r="C66" s="26"/>
      <c r="D66" s="26">
        <v>0</v>
      </c>
      <c r="E66" s="26">
        <v>4</v>
      </c>
      <c r="F66" s="26">
        <v>6</v>
      </c>
      <c r="G66" s="76"/>
      <c r="H66" s="76"/>
      <c r="I66" s="76">
        <f t="shared" si="0"/>
        <v>0</v>
      </c>
      <c r="J66" s="76"/>
    </row>
    <row r="67" spans="1:10" ht="12.75" customHeight="1">
      <c r="A67" s="26" t="s">
        <v>410</v>
      </c>
      <c r="B67" s="28" t="s">
        <v>411</v>
      </c>
      <c r="C67" s="26"/>
      <c r="D67" s="26">
        <v>0</v>
      </c>
      <c r="E67" s="26">
        <v>4</v>
      </c>
      <c r="F67" s="26">
        <v>7</v>
      </c>
      <c r="G67" s="76">
        <f>SUM(G68:G72)</f>
        <v>151051911</v>
      </c>
      <c r="H67" s="76">
        <f>SUM(H68:H72)</f>
        <v>49864969</v>
      </c>
      <c r="I67" s="76">
        <f t="shared" si="0"/>
        <v>101186942</v>
      </c>
      <c r="J67" s="76">
        <f>SUM(J68:J72)</f>
        <v>104401806</v>
      </c>
    </row>
    <row r="68" spans="1:10" ht="12.75" customHeight="1">
      <c r="A68" s="26">
        <v>210</v>
      </c>
      <c r="B68" s="28" t="s">
        <v>412</v>
      </c>
      <c r="C68" s="26"/>
      <c r="D68" s="26">
        <v>0</v>
      </c>
      <c r="E68" s="26">
        <v>4</v>
      </c>
      <c r="F68" s="26">
        <v>8</v>
      </c>
      <c r="G68" s="76"/>
      <c r="H68" s="76"/>
      <c r="I68" s="76">
        <f t="shared" si="0"/>
        <v>0</v>
      </c>
      <c r="J68" s="76">
        <v>0</v>
      </c>
    </row>
    <row r="69" spans="1:10" ht="12.75" customHeight="1">
      <c r="A69" s="26">
        <v>211</v>
      </c>
      <c r="B69" s="28" t="s">
        <v>413</v>
      </c>
      <c r="C69" s="26"/>
      <c r="D69" s="26">
        <v>0</v>
      </c>
      <c r="E69" s="26">
        <v>4</v>
      </c>
      <c r="F69" s="26">
        <v>9</v>
      </c>
      <c r="G69" s="76">
        <v>138552553</v>
      </c>
      <c r="H69" s="76">
        <v>46703407</v>
      </c>
      <c r="I69" s="76">
        <f t="shared" si="0"/>
        <v>91849146</v>
      </c>
      <c r="J69" s="76">
        <v>90854310</v>
      </c>
    </row>
    <row r="70" spans="1:10" ht="12.75" customHeight="1">
      <c r="A70" s="26">
        <v>212</v>
      </c>
      <c r="B70" s="28" t="s">
        <v>414</v>
      </c>
      <c r="C70" s="26"/>
      <c r="D70" s="26">
        <v>0</v>
      </c>
      <c r="E70" s="26">
        <v>5</v>
      </c>
      <c r="F70" s="26">
        <v>0</v>
      </c>
      <c r="G70" s="76">
        <v>1061774</v>
      </c>
      <c r="H70" s="76"/>
      <c r="I70" s="76">
        <f t="shared" si="0"/>
        <v>1061774</v>
      </c>
      <c r="J70" s="76">
        <v>5153110</v>
      </c>
    </row>
    <row r="71" spans="1:10" ht="12.75" customHeight="1">
      <c r="A71" s="26">
        <v>22</v>
      </c>
      <c r="B71" s="28" t="s">
        <v>415</v>
      </c>
      <c r="C71" s="26"/>
      <c r="D71" s="26">
        <v>0</v>
      </c>
      <c r="E71" s="26">
        <v>5</v>
      </c>
      <c r="F71" s="26">
        <v>1</v>
      </c>
      <c r="G71" s="76"/>
      <c r="H71" s="76"/>
      <c r="I71" s="76">
        <f t="shared" si="0"/>
        <v>0</v>
      </c>
      <c r="J71" s="76">
        <v>0</v>
      </c>
    </row>
    <row r="72" spans="1:10" ht="12.75" customHeight="1">
      <c r="A72" s="26">
        <v>23</v>
      </c>
      <c r="B72" s="28" t="s">
        <v>416</v>
      </c>
      <c r="C72" s="26"/>
      <c r="D72" s="26">
        <v>0</v>
      </c>
      <c r="E72" s="26">
        <v>5</v>
      </c>
      <c r="F72" s="26">
        <v>2</v>
      </c>
      <c r="G72" s="76">
        <v>11437584</v>
      </c>
      <c r="H72" s="76">
        <v>3161562</v>
      </c>
      <c r="I72" s="76">
        <f t="shared" si="0"/>
        <v>8276022</v>
      </c>
      <c r="J72" s="76">
        <v>8394386</v>
      </c>
    </row>
    <row r="73" spans="1:10" ht="12.75" customHeight="1">
      <c r="A73" s="26">
        <v>24</v>
      </c>
      <c r="B73" s="28" t="s">
        <v>417</v>
      </c>
      <c r="C73" s="26"/>
      <c r="D73" s="26">
        <v>0</v>
      </c>
      <c r="E73" s="26">
        <v>5</v>
      </c>
      <c r="F73" s="26">
        <v>3</v>
      </c>
      <c r="G73" s="78">
        <f>SUM(G74:G80)</f>
        <v>173909147</v>
      </c>
      <c r="H73" s="78">
        <f>SUM(H74:H80)</f>
        <v>1644284</v>
      </c>
      <c r="I73" s="78">
        <f t="shared" si="0"/>
        <v>172264863</v>
      </c>
      <c r="J73" s="78">
        <f>SUM(J74:J80)</f>
        <v>143422755</v>
      </c>
    </row>
    <row r="74" spans="1:10" ht="12.75" customHeight="1">
      <c r="A74" s="26">
        <v>240</v>
      </c>
      <c r="B74" s="28" t="s">
        <v>418</v>
      </c>
      <c r="C74" s="26"/>
      <c r="D74" s="26">
        <v>0</v>
      </c>
      <c r="E74" s="26">
        <v>5</v>
      </c>
      <c r="F74" s="26">
        <v>4</v>
      </c>
      <c r="G74" s="76"/>
      <c r="H74" s="76"/>
      <c r="I74" s="91">
        <f t="shared" si="0"/>
        <v>0</v>
      </c>
      <c r="J74" s="76">
        <v>0</v>
      </c>
    </row>
    <row r="75" spans="1:10" ht="12.75" customHeight="1">
      <c r="A75" s="26">
        <v>241</v>
      </c>
      <c r="B75" s="28" t="s">
        <v>419</v>
      </c>
      <c r="C75" s="26"/>
      <c r="D75" s="26">
        <v>0</v>
      </c>
      <c r="E75" s="26">
        <v>5</v>
      </c>
      <c r="F75" s="26">
        <v>5</v>
      </c>
      <c r="G75" s="76">
        <v>1394048</v>
      </c>
      <c r="H75" s="76"/>
      <c r="I75" s="91">
        <f t="shared" si="0"/>
        <v>1394048</v>
      </c>
      <c r="J75" s="76">
        <v>1394048</v>
      </c>
    </row>
    <row r="76" spans="1:10" ht="12.75" customHeight="1">
      <c r="A76" s="26">
        <v>242</v>
      </c>
      <c r="B76" s="28" t="s">
        <v>420</v>
      </c>
      <c r="C76" s="26"/>
      <c r="D76" s="26">
        <v>0</v>
      </c>
      <c r="E76" s="26">
        <v>5</v>
      </c>
      <c r="F76" s="26">
        <v>6</v>
      </c>
      <c r="G76" s="76"/>
      <c r="H76" s="76"/>
      <c r="I76" s="91">
        <f t="shared" si="0"/>
        <v>0</v>
      </c>
      <c r="J76" s="76">
        <v>0</v>
      </c>
    </row>
    <row r="77" spans="1:10" ht="12.75" customHeight="1">
      <c r="A77" s="26" t="s">
        <v>421</v>
      </c>
      <c r="B77" s="28" t="s">
        <v>422</v>
      </c>
      <c r="C77" s="26"/>
      <c r="D77" s="26">
        <v>0</v>
      </c>
      <c r="E77" s="26">
        <v>5</v>
      </c>
      <c r="F77" s="26">
        <v>7</v>
      </c>
      <c r="G77" s="76">
        <v>172489479</v>
      </c>
      <c r="H77" s="76">
        <v>1644284</v>
      </c>
      <c r="I77" s="91">
        <f t="shared" si="0"/>
        <v>170845195</v>
      </c>
      <c r="J77" s="76">
        <v>142024527</v>
      </c>
    </row>
    <row r="78" spans="1:10" ht="12.75" customHeight="1">
      <c r="A78" s="26">
        <v>245</v>
      </c>
      <c r="B78" s="28" t="s">
        <v>423</v>
      </c>
      <c r="C78" s="26"/>
      <c r="D78" s="26">
        <v>0</v>
      </c>
      <c r="E78" s="26">
        <v>5</v>
      </c>
      <c r="F78" s="26">
        <v>8</v>
      </c>
      <c r="G78" s="76"/>
      <c r="H78" s="76"/>
      <c r="I78" s="91">
        <f t="shared" si="0"/>
        <v>0</v>
      </c>
      <c r="J78" s="76">
        <v>0</v>
      </c>
    </row>
    <row r="79" spans="1:10" ht="12.75" customHeight="1">
      <c r="A79" s="26">
        <v>246</v>
      </c>
      <c r="B79" s="28" t="s">
        <v>424</v>
      </c>
      <c r="C79" s="26"/>
      <c r="D79" s="26">
        <v>0</v>
      </c>
      <c r="E79" s="26">
        <v>5</v>
      </c>
      <c r="F79" s="26">
        <v>9</v>
      </c>
      <c r="G79" s="76"/>
      <c r="H79" s="76"/>
      <c r="I79" s="91">
        <f t="shared" si="0"/>
        <v>0</v>
      </c>
      <c r="J79" s="76">
        <v>0</v>
      </c>
    </row>
    <row r="80" spans="1:10" ht="12.75" customHeight="1">
      <c r="A80" s="26">
        <v>248</v>
      </c>
      <c r="B80" s="28" t="s">
        <v>425</v>
      </c>
      <c r="C80" s="26"/>
      <c r="D80" s="26">
        <v>0</v>
      </c>
      <c r="E80" s="26">
        <v>6</v>
      </c>
      <c r="F80" s="26">
        <v>0</v>
      </c>
      <c r="G80" s="76">
        <v>25620</v>
      </c>
      <c r="H80" s="76"/>
      <c r="I80" s="91">
        <f t="shared" si="0"/>
        <v>25620</v>
      </c>
      <c r="J80" s="76">
        <v>4180</v>
      </c>
    </row>
    <row r="81" spans="1:10" ht="12.75" customHeight="1">
      <c r="A81" s="26">
        <v>27</v>
      </c>
      <c r="B81" s="28" t="s">
        <v>426</v>
      </c>
      <c r="C81" s="26"/>
      <c r="D81" s="26">
        <v>0</v>
      </c>
      <c r="E81" s="26">
        <v>6</v>
      </c>
      <c r="F81" s="26">
        <v>1</v>
      </c>
      <c r="G81" s="78">
        <v>6645077</v>
      </c>
      <c r="H81" s="78"/>
      <c r="I81" s="78">
        <f t="shared" si="0"/>
        <v>6645077</v>
      </c>
      <c r="J81" s="78">
        <v>7052025</v>
      </c>
    </row>
    <row r="82" spans="1:10" ht="12.75" customHeight="1">
      <c r="A82" s="26" t="s">
        <v>427</v>
      </c>
      <c r="B82" s="28" t="s">
        <v>428</v>
      </c>
      <c r="C82" s="26"/>
      <c r="D82" s="26">
        <v>0</v>
      </c>
      <c r="E82" s="26">
        <v>6</v>
      </c>
      <c r="F82" s="26">
        <v>2</v>
      </c>
      <c r="G82" s="78">
        <v>8919237</v>
      </c>
      <c r="H82" s="76"/>
      <c r="I82" s="78">
        <f t="shared" si="0"/>
        <v>8919237</v>
      </c>
      <c r="J82" s="78">
        <v>6153874</v>
      </c>
    </row>
    <row r="83" spans="1:10" ht="12.75" customHeight="1">
      <c r="A83" s="26">
        <v>288</v>
      </c>
      <c r="B83" s="27" t="s">
        <v>429</v>
      </c>
      <c r="C83" s="26"/>
      <c r="D83" s="26">
        <v>0</v>
      </c>
      <c r="E83" s="26">
        <v>6</v>
      </c>
      <c r="F83" s="26">
        <v>3</v>
      </c>
      <c r="G83" s="78">
        <v>0</v>
      </c>
      <c r="H83" s="78"/>
      <c r="I83" s="78">
        <f t="shared" si="0"/>
        <v>0</v>
      </c>
      <c r="J83" s="78">
        <v>0</v>
      </c>
    </row>
    <row r="84" spans="1:10" ht="12.75" customHeight="1">
      <c r="A84" s="26">
        <v>290</v>
      </c>
      <c r="B84" s="27" t="s">
        <v>430</v>
      </c>
      <c r="C84" s="26"/>
      <c r="D84" s="26">
        <v>0</v>
      </c>
      <c r="E84" s="26">
        <v>6</v>
      </c>
      <c r="F84" s="26">
        <v>4</v>
      </c>
      <c r="G84" s="76"/>
      <c r="H84" s="76"/>
      <c r="I84" s="76"/>
      <c r="J84" s="76"/>
    </row>
    <row r="85" spans="1:10" ht="12.75" customHeight="1">
      <c r="A85" s="26"/>
      <c r="B85" s="27" t="s">
        <v>79</v>
      </c>
      <c r="C85" s="26"/>
      <c r="D85" s="26">
        <v>0</v>
      </c>
      <c r="E85" s="26">
        <v>6</v>
      </c>
      <c r="F85" s="26">
        <v>5</v>
      </c>
      <c r="G85" s="78">
        <f>G21+G54+G55+G83+G84</f>
        <v>8493876133</v>
      </c>
      <c r="H85" s="78">
        <f>H21+H54+H55+H83+H84</f>
        <v>5082770502</v>
      </c>
      <c r="I85" s="78">
        <f t="shared" si="0"/>
        <v>3411105631</v>
      </c>
      <c r="J85" s="78">
        <f>J21+J54+J55+J83+J84</f>
        <v>3389252024</v>
      </c>
    </row>
    <row r="86" spans="1:10" ht="12.75" customHeight="1">
      <c r="A86" s="26">
        <v>88</v>
      </c>
      <c r="B86" s="28" t="s">
        <v>431</v>
      </c>
      <c r="C86" s="26"/>
      <c r="D86" s="26">
        <v>0</v>
      </c>
      <c r="E86" s="26">
        <v>6</v>
      </c>
      <c r="F86" s="26">
        <v>6</v>
      </c>
      <c r="G86" s="76">
        <v>523124886</v>
      </c>
      <c r="H86" s="76"/>
      <c r="I86" s="91">
        <f t="shared" si="0"/>
        <v>523124886</v>
      </c>
      <c r="J86" s="76">
        <v>465674287</v>
      </c>
    </row>
    <row r="87" spans="1:10" ht="12.75" customHeight="1">
      <c r="A87" s="26"/>
      <c r="B87" s="28" t="s">
        <v>432</v>
      </c>
      <c r="C87" s="26"/>
      <c r="D87" s="26">
        <v>0</v>
      </c>
      <c r="E87" s="26">
        <v>6</v>
      </c>
      <c r="F87" s="26">
        <v>7</v>
      </c>
      <c r="G87" s="78">
        <f>G85+G86</f>
        <v>9017001019</v>
      </c>
      <c r="H87" s="78">
        <f>H85+H86</f>
        <v>5082770502</v>
      </c>
      <c r="I87" s="78">
        <f>G87-H87</f>
        <v>3934230517</v>
      </c>
      <c r="J87" s="78">
        <f>J85+J86</f>
        <v>3854926311</v>
      </c>
    </row>
    <row r="88" spans="1:10" ht="12.75" customHeight="1">
      <c r="A88" s="26"/>
      <c r="B88" s="28"/>
      <c r="C88" s="26"/>
      <c r="D88" s="26"/>
      <c r="E88" s="26"/>
      <c r="F88" s="26"/>
      <c r="G88" s="76"/>
      <c r="H88" s="76"/>
      <c r="I88" s="76"/>
      <c r="J88" s="76"/>
    </row>
    <row r="89" spans="1:10" ht="13.5">
      <c r="A89" s="26"/>
      <c r="B89" s="38" t="s">
        <v>153</v>
      </c>
      <c r="C89" s="26"/>
      <c r="D89" s="126"/>
      <c r="E89" s="126"/>
      <c r="F89" s="126"/>
      <c r="G89" s="206" t="s">
        <v>499</v>
      </c>
      <c r="H89" s="207"/>
      <c r="I89" s="208"/>
      <c r="J89" s="79" t="s">
        <v>652</v>
      </c>
    </row>
    <row r="90" spans="1:10" ht="13.5">
      <c r="A90" s="39">
        <v>1</v>
      </c>
      <c r="B90" s="39">
        <v>2</v>
      </c>
      <c r="C90" s="39">
        <v>3</v>
      </c>
      <c r="D90" s="191">
        <v>4</v>
      </c>
      <c r="E90" s="192"/>
      <c r="F90" s="193"/>
      <c r="G90" s="206">
        <v>5</v>
      </c>
      <c r="H90" s="209"/>
      <c r="I90" s="210"/>
      <c r="J90" s="79">
        <v>6</v>
      </c>
    </row>
    <row r="91" spans="1:10" ht="26.25">
      <c r="A91" s="26"/>
      <c r="B91" s="38" t="s">
        <v>80</v>
      </c>
      <c r="C91" s="26"/>
      <c r="D91" s="26">
        <v>1</v>
      </c>
      <c r="E91" s="26">
        <v>0</v>
      </c>
      <c r="F91" s="26">
        <v>1</v>
      </c>
      <c r="G91" s="180">
        <f>G92-G99+G100+G101+G104+G105-G106+G107-G112-G117</f>
        <v>2984256856</v>
      </c>
      <c r="H91" s="181"/>
      <c r="I91" s="182"/>
      <c r="J91" s="81">
        <f>J92-J99+J100+J101+J104+J105-J106+J107-J112-J117</f>
        <v>2983708680</v>
      </c>
    </row>
    <row r="92" spans="1:10" ht="13.5">
      <c r="A92" s="26">
        <v>30</v>
      </c>
      <c r="B92" s="38" t="s">
        <v>81</v>
      </c>
      <c r="C92" s="26"/>
      <c r="D92" s="26">
        <v>1</v>
      </c>
      <c r="E92" s="26">
        <v>0</v>
      </c>
      <c r="F92" s="26">
        <v>2</v>
      </c>
      <c r="G92" s="180">
        <f>SUM(G93:I98)</f>
        <v>2236964411</v>
      </c>
      <c r="H92" s="181">
        <f>SUM(H93:J98)</f>
        <v>2236964411</v>
      </c>
      <c r="I92" s="182">
        <f>SUM(I93:K98)</f>
        <v>2236964411</v>
      </c>
      <c r="J92" s="81">
        <f>SUM(J93:L98)</f>
        <v>2236964411</v>
      </c>
    </row>
    <row r="93" spans="1:10" ht="12.75">
      <c r="A93" s="26">
        <v>300</v>
      </c>
      <c r="B93" s="5" t="s">
        <v>433</v>
      </c>
      <c r="C93" s="26"/>
      <c r="D93" s="26">
        <v>1</v>
      </c>
      <c r="E93" s="26">
        <v>0</v>
      </c>
      <c r="F93" s="26">
        <v>3</v>
      </c>
      <c r="G93" s="183">
        <v>2236964411</v>
      </c>
      <c r="H93" s="184"/>
      <c r="I93" s="185"/>
      <c r="J93" s="80">
        <v>2236964411</v>
      </c>
    </row>
    <row r="94" spans="1:10" ht="25.5">
      <c r="A94" s="26">
        <v>302</v>
      </c>
      <c r="B94" s="5" t="s">
        <v>434</v>
      </c>
      <c r="C94" s="26"/>
      <c r="D94" s="26">
        <v>1</v>
      </c>
      <c r="E94" s="26">
        <v>0</v>
      </c>
      <c r="F94" s="26">
        <v>4</v>
      </c>
      <c r="G94" s="175"/>
      <c r="H94" s="176"/>
      <c r="I94" s="177"/>
      <c r="J94" s="80"/>
    </row>
    <row r="95" spans="1:10" ht="12.75">
      <c r="A95" s="26">
        <v>303</v>
      </c>
      <c r="B95" s="5" t="s">
        <v>435</v>
      </c>
      <c r="C95" s="26"/>
      <c r="D95" s="26">
        <v>1</v>
      </c>
      <c r="E95" s="26">
        <v>0</v>
      </c>
      <c r="F95" s="26">
        <v>5</v>
      </c>
      <c r="G95" s="175"/>
      <c r="H95" s="176"/>
      <c r="I95" s="177"/>
      <c r="J95" s="80"/>
    </row>
    <row r="96" spans="1:10" ht="12.75">
      <c r="A96" s="26">
        <v>304</v>
      </c>
      <c r="B96" s="5" t="s">
        <v>436</v>
      </c>
      <c r="C96" s="26"/>
      <c r="D96" s="26">
        <v>1</v>
      </c>
      <c r="E96" s="26">
        <v>0</v>
      </c>
      <c r="F96" s="26">
        <v>6</v>
      </c>
      <c r="G96" s="175"/>
      <c r="H96" s="176"/>
      <c r="I96" s="177"/>
      <c r="J96" s="80"/>
    </row>
    <row r="97" spans="1:10" ht="12.75">
      <c r="A97" s="26">
        <v>305</v>
      </c>
      <c r="B97" s="5" t="s">
        <v>437</v>
      </c>
      <c r="C97" s="26"/>
      <c r="D97" s="26">
        <v>1</v>
      </c>
      <c r="E97" s="26">
        <v>0</v>
      </c>
      <c r="F97" s="26">
        <v>7</v>
      </c>
      <c r="G97" s="175"/>
      <c r="H97" s="176"/>
      <c r="I97" s="177"/>
      <c r="J97" s="80"/>
    </row>
    <row r="98" spans="1:10" ht="12.75">
      <c r="A98" s="26">
        <v>309</v>
      </c>
      <c r="B98" s="5" t="s">
        <v>438</v>
      </c>
      <c r="C98" s="26"/>
      <c r="D98" s="26">
        <v>1</v>
      </c>
      <c r="E98" s="26">
        <v>0</v>
      </c>
      <c r="F98" s="26">
        <v>8</v>
      </c>
      <c r="G98" s="175"/>
      <c r="H98" s="176"/>
      <c r="I98" s="177"/>
      <c r="J98" s="80"/>
    </row>
    <row r="99" spans="1:10" ht="13.5">
      <c r="A99" s="26">
        <v>31</v>
      </c>
      <c r="B99" s="38" t="s">
        <v>439</v>
      </c>
      <c r="C99" s="26"/>
      <c r="D99" s="26">
        <v>1</v>
      </c>
      <c r="E99" s="26">
        <v>0</v>
      </c>
      <c r="F99" s="26">
        <v>9</v>
      </c>
      <c r="G99" s="175"/>
      <c r="H99" s="176"/>
      <c r="I99" s="177"/>
      <c r="J99" s="80"/>
    </row>
    <row r="100" spans="1:10" ht="13.5">
      <c r="A100" s="26">
        <v>320</v>
      </c>
      <c r="B100" s="38" t="s">
        <v>440</v>
      </c>
      <c r="C100" s="26"/>
      <c r="D100" s="26">
        <v>1</v>
      </c>
      <c r="E100" s="26">
        <v>1</v>
      </c>
      <c r="F100" s="26">
        <v>0</v>
      </c>
      <c r="G100" s="175"/>
      <c r="H100" s="176"/>
      <c r="I100" s="177"/>
      <c r="J100" s="80"/>
    </row>
    <row r="101" spans="1:10" ht="13.5">
      <c r="A101" s="26"/>
      <c r="B101" s="38" t="s">
        <v>82</v>
      </c>
      <c r="C101" s="26"/>
      <c r="D101" s="26">
        <v>1</v>
      </c>
      <c r="E101" s="26">
        <v>1</v>
      </c>
      <c r="F101" s="26">
        <v>1</v>
      </c>
      <c r="G101" s="180">
        <f>G102+G103</f>
        <v>547750774</v>
      </c>
      <c r="H101" s="181">
        <f>H102+H103</f>
        <v>0</v>
      </c>
      <c r="I101" s="182">
        <f>I102+I103</f>
        <v>0</v>
      </c>
      <c r="J101" s="81">
        <f>J102+J103</f>
        <v>547103822</v>
      </c>
    </row>
    <row r="102" spans="1:10" ht="12.75">
      <c r="A102" s="26">
        <v>321</v>
      </c>
      <c r="B102" s="5" t="s">
        <v>441</v>
      </c>
      <c r="C102" s="26"/>
      <c r="D102" s="26">
        <v>1</v>
      </c>
      <c r="E102" s="26">
        <v>1</v>
      </c>
      <c r="F102" s="26">
        <v>2</v>
      </c>
      <c r="G102" s="175"/>
      <c r="H102" s="176"/>
      <c r="I102" s="177"/>
      <c r="J102" s="80"/>
    </row>
    <row r="103" spans="1:10" ht="12.75">
      <c r="A103" s="26">
        <v>322</v>
      </c>
      <c r="B103" s="5" t="s">
        <v>442</v>
      </c>
      <c r="C103" s="26"/>
      <c r="D103" s="26">
        <v>1</v>
      </c>
      <c r="E103" s="26">
        <v>1</v>
      </c>
      <c r="F103" s="26">
        <v>3</v>
      </c>
      <c r="G103" s="175">
        <v>547750774</v>
      </c>
      <c r="H103" s="176"/>
      <c r="I103" s="177"/>
      <c r="J103" s="80">
        <v>547103822</v>
      </c>
    </row>
    <row r="104" spans="1:10" ht="13.5">
      <c r="A104" s="26" t="s">
        <v>443</v>
      </c>
      <c r="B104" s="38" t="s">
        <v>444</v>
      </c>
      <c r="C104" s="26"/>
      <c r="D104" s="26">
        <v>1</v>
      </c>
      <c r="E104" s="26">
        <v>1</v>
      </c>
      <c r="F104" s="26">
        <v>4</v>
      </c>
      <c r="G104" s="180"/>
      <c r="H104" s="181"/>
      <c r="I104" s="182"/>
      <c r="J104" s="81"/>
    </row>
    <row r="105" spans="1:10" ht="13.5">
      <c r="A105" s="26" t="s">
        <v>443</v>
      </c>
      <c r="B105" s="38" t="s">
        <v>445</v>
      </c>
      <c r="C105" s="26"/>
      <c r="D105" s="26">
        <v>1</v>
      </c>
      <c r="E105" s="26">
        <v>1</v>
      </c>
      <c r="F105" s="26">
        <v>5</v>
      </c>
      <c r="G105" s="175"/>
      <c r="H105" s="176"/>
      <c r="I105" s="177"/>
      <c r="J105" s="80"/>
    </row>
    <row r="106" spans="1:10" ht="13.5">
      <c r="A106" s="26" t="s">
        <v>443</v>
      </c>
      <c r="B106" s="38" t="s">
        <v>446</v>
      </c>
      <c r="C106" s="26"/>
      <c r="D106" s="26">
        <v>1</v>
      </c>
      <c r="E106" s="26">
        <v>1</v>
      </c>
      <c r="F106" s="26">
        <v>6</v>
      </c>
      <c r="G106" s="175"/>
      <c r="H106" s="176"/>
      <c r="I106" s="177"/>
      <c r="J106" s="80"/>
    </row>
    <row r="107" spans="1:10" ht="13.5">
      <c r="A107" s="26">
        <v>34</v>
      </c>
      <c r="B107" s="38" t="s">
        <v>83</v>
      </c>
      <c r="C107" s="26"/>
      <c r="D107" s="26">
        <v>1</v>
      </c>
      <c r="E107" s="26">
        <v>1</v>
      </c>
      <c r="F107" s="26">
        <v>7</v>
      </c>
      <c r="G107" s="180">
        <f>SUM(G108:I111)</f>
        <v>199541671</v>
      </c>
      <c r="H107" s="181">
        <f>SUM(H108:J111)</f>
        <v>199640447</v>
      </c>
      <c r="I107" s="182">
        <f>SUM(I108:K111)</f>
        <v>199640447</v>
      </c>
      <c r="J107" s="81">
        <f>SUM(J108:L111)</f>
        <v>199640447</v>
      </c>
    </row>
    <row r="108" spans="1:10" ht="12.75">
      <c r="A108" s="26">
        <v>340</v>
      </c>
      <c r="B108" s="5" t="s">
        <v>447</v>
      </c>
      <c r="C108" s="26"/>
      <c r="D108" s="26">
        <v>1</v>
      </c>
      <c r="E108" s="26">
        <v>1</v>
      </c>
      <c r="F108" s="26">
        <v>8</v>
      </c>
      <c r="G108" s="175">
        <v>196435952</v>
      </c>
      <c r="H108" s="176"/>
      <c r="I108" s="177"/>
      <c r="J108" s="80">
        <v>196405687</v>
      </c>
    </row>
    <row r="109" spans="1:10" ht="12.75">
      <c r="A109" s="26">
        <v>341</v>
      </c>
      <c r="B109" s="5" t="s">
        <v>448</v>
      </c>
      <c r="C109" s="26"/>
      <c r="D109" s="26">
        <v>1</v>
      </c>
      <c r="E109" s="26">
        <v>1</v>
      </c>
      <c r="F109" s="26">
        <v>9</v>
      </c>
      <c r="G109" s="175">
        <v>3105719</v>
      </c>
      <c r="H109" s="176"/>
      <c r="I109" s="177"/>
      <c r="J109" s="80">
        <v>3234760</v>
      </c>
    </row>
    <row r="110" spans="1:10" ht="12.75">
      <c r="A110" s="26">
        <v>342</v>
      </c>
      <c r="B110" s="5" t="s">
        <v>449</v>
      </c>
      <c r="C110" s="26"/>
      <c r="D110" s="26">
        <v>1</v>
      </c>
      <c r="E110" s="26">
        <v>2</v>
      </c>
      <c r="F110" s="26">
        <v>0</v>
      </c>
      <c r="G110" s="175"/>
      <c r="H110" s="176"/>
      <c r="I110" s="177"/>
      <c r="J110" s="80"/>
    </row>
    <row r="111" spans="1:10" ht="12.75">
      <c r="A111" s="26">
        <v>343</v>
      </c>
      <c r="B111" s="5" t="s">
        <v>450</v>
      </c>
      <c r="C111" s="26"/>
      <c r="D111" s="26">
        <v>1</v>
      </c>
      <c r="E111" s="26">
        <v>2</v>
      </c>
      <c r="F111" s="26">
        <v>1</v>
      </c>
      <c r="G111" s="175"/>
      <c r="H111" s="176"/>
      <c r="I111" s="177"/>
      <c r="J111" s="80"/>
    </row>
    <row r="112" spans="1:10" ht="13.5">
      <c r="A112" s="26">
        <v>35</v>
      </c>
      <c r="B112" s="38" t="s">
        <v>84</v>
      </c>
      <c r="C112" s="26"/>
      <c r="D112" s="26">
        <v>1</v>
      </c>
      <c r="E112" s="26">
        <v>2</v>
      </c>
      <c r="F112" s="26">
        <v>2</v>
      </c>
      <c r="G112" s="180">
        <f>SUM(G113:I116)</f>
        <v>0</v>
      </c>
      <c r="H112" s="181">
        <f>SUM(H113:J116)</f>
        <v>0</v>
      </c>
      <c r="I112" s="182">
        <f>SUM(I113:K116)</f>
        <v>0</v>
      </c>
      <c r="J112" s="81">
        <f>SUM(J113:L116)</f>
        <v>0</v>
      </c>
    </row>
    <row r="113" spans="1:10" ht="12.75">
      <c r="A113" s="26">
        <v>350</v>
      </c>
      <c r="B113" s="5" t="s">
        <v>451</v>
      </c>
      <c r="C113" s="26"/>
      <c r="D113" s="26">
        <v>1</v>
      </c>
      <c r="E113" s="26">
        <v>2</v>
      </c>
      <c r="F113" s="26">
        <v>3</v>
      </c>
      <c r="G113" s="175"/>
      <c r="H113" s="176"/>
      <c r="I113" s="177"/>
      <c r="J113" s="80"/>
    </row>
    <row r="114" spans="1:10" ht="12.75">
      <c r="A114" s="26">
        <v>351</v>
      </c>
      <c r="B114" s="5" t="s">
        <v>452</v>
      </c>
      <c r="C114" s="26"/>
      <c r="D114" s="26">
        <v>1</v>
      </c>
      <c r="E114" s="26">
        <v>2</v>
      </c>
      <c r="F114" s="26">
        <v>4</v>
      </c>
      <c r="G114" s="175"/>
      <c r="H114" s="176"/>
      <c r="I114" s="177"/>
      <c r="J114" s="80"/>
    </row>
    <row r="115" spans="1:10" ht="12.75">
      <c r="A115" s="26">
        <v>352</v>
      </c>
      <c r="B115" s="5" t="s">
        <v>453</v>
      </c>
      <c r="C115" s="26"/>
      <c r="D115" s="26">
        <v>1</v>
      </c>
      <c r="E115" s="26">
        <v>2</v>
      </c>
      <c r="F115" s="26">
        <v>5</v>
      </c>
      <c r="G115" s="175"/>
      <c r="H115" s="176"/>
      <c r="I115" s="177"/>
      <c r="J115" s="80"/>
    </row>
    <row r="116" spans="1:10" ht="12.75">
      <c r="A116" s="26">
        <v>353</v>
      </c>
      <c r="B116" s="5" t="s">
        <v>454</v>
      </c>
      <c r="C116" s="26"/>
      <c r="D116" s="26">
        <v>1</v>
      </c>
      <c r="E116" s="26">
        <v>2</v>
      </c>
      <c r="F116" s="26">
        <v>6</v>
      </c>
      <c r="G116" s="175"/>
      <c r="H116" s="176"/>
      <c r="I116" s="177"/>
      <c r="J116" s="80"/>
    </row>
    <row r="117" spans="1:10" ht="13.5">
      <c r="A117" s="26">
        <v>360</v>
      </c>
      <c r="B117" s="38" t="s">
        <v>455</v>
      </c>
      <c r="C117" s="26"/>
      <c r="D117" s="26">
        <v>1</v>
      </c>
      <c r="E117" s="26">
        <v>2</v>
      </c>
      <c r="F117" s="26">
        <v>7</v>
      </c>
      <c r="G117" s="175"/>
      <c r="H117" s="176"/>
      <c r="I117" s="177"/>
      <c r="J117" s="80"/>
    </row>
    <row r="118" spans="1:10" ht="13.5">
      <c r="A118" s="26" t="s">
        <v>456</v>
      </c>
      <c r="B118" s="38" t="s">
        <v>85</v>
      </c>
      <c r="C118" s="26"/>
      <c r="D118" s="26">
        <v>1</v>
      </c>
      <c r="E118" s="26">
        <v>2</v>
      </c>
      <c r="F118" s="26">
        <v>8</v>
      </c>
      <c r="G118" s="180">
        <f>G119+G120</f>
        <v>164088845</v>
      </c>
      <c r="H118" s="181">
        <f>H119+H120</f>
        <v>0</v>
      </c>
      <c r="I118" s="182">
        <f>I119+I120</f>
        <v>0</v>
      </c>
      <c r="J118" s="81">
        <f>J119+J120</f>
        <v>171542018</v>
      </c>
    </row>
    <row r="119" spans="1:10" ht="12.75">
      <c r="A119" s="26" t="s">
        <v>456</v>
      </c>
      <c r="B119" s="5" t="s">
        <v>457</v>
      </c>
      <c r="C119" s="26"/>
      <c r="D119" s="26">
        <v>1</v>
      </c>
      <c r="E119" s="26">
        <v>2</v>
      </c>
      <c r="F119" s="26">
        <v>9</v>
      </c>
      <c r="G119" s="175">
        <v>59808415</v>
      </c>
      <c r="H119" s="176"/>
      <c r="I119" s="177"/>
      <c r="J119" s="80">
        <v>64221658</v>
      </c>
    </row>
    <row r="120" spans="1:10" ht="12.75">
      <c r="A120" s="26" t="s">
        <v>456</v>
      </c>
      <c r="B120" s="5" t="s">
        <v>458</v>
      </c>
      <c r="C120" s="26"/>
      <c r="D120" s="26">
        <v>1</v>
      </c>
      <c r="E120" s="26">
        <v>3</v>
      </c>
      <c r="F120" s="26">
        <v>0</v>
      </c>
      <c r="G120" s="175">
        <v>104280430</v>
      </c>
      <c r="H120" s="176"/>
      <c r="I120" s="177"/>
      <c r="J120" s="80">
        <v>107320360</v>
      </c>
    </row>
    <row r="121" spans="1:10" ht="13.5">
      <c r="A121" s="26"/>
      <c r="B121" s="38" t="s">
        <v>86</v>
      </c>
      <c r="C121" s="26"/>
      <c r="D121" s="26">
        <v>1</v>
      </c>
      <c r="E121" s="26">
        <v>3</v>
      </c>
      <c r="F121" s="26">
        <v>1</v>
      </c>
      <c r="G121" s="180">
        <f>SUM(G122:I128)</f>
        <v>139465161</v>
      </c>
      <c r="H121" s="181">
        <f>SUM(H122:J128)</f>
        <v>136674516</v>
      </c>
      <c r="I121" s="182">
        <f>SUM(I122:K128)</f>
        <v>136674516</v>
      </c>
      <c r="J121" s="81">
        <f>SUM(J122:L128)</f>
        <v>136674516</v>
      </c>
    </row>
    <row r="122" spans="1:10" ht="12.75">
      <c r="A122" s="26">
        <v>410</v>
      </c>
      <c r="B122" s="5" t="s">
        <v>459</v>
      </c>
      <c r="C122" s="26"/>
      <c r="D122" s="26">
        <v>1</v>
      </c>
      <c r="E122" s="26">
        <v>3</v>
      </c>
      <c r="F122" s="26">
        <v>2</v>
      </c>
      <c r="G122" s="175"/>
      <c r="H122" s="176"/>
      <c r="I122" s="177"/>
      <c r="J122" s="80"/>
    </row>
    <row r="123" spans="1:10" ht="12.75">
      <c r="A123" s="26">
        <v>411</v>
      </c>
      <c r="B123" s="5" t="s">
        <v>460</v>
      </c>
      <c r="C123" s="26"/>
      <c r="D123" s="26">
        <v>1</v>
      </c>
      <c r="E123" s="26">
        <v>3</v>
      </c>
      <c r="F123" s="26">
        <v>3</v>
      </c>
      <c r="G123" s="175"/>
      <c r="H123" s="176"/>
      <c r="I123" s="177"/>
      <c r="J123" s="80"/>
    </row>
    <row r="124" spans="1:10" ht="12.75">
      <c r="A124" s="26">
        <v>412</v>
      </c>
      <c r="B124" s="5" t="s">
        <v>461</v>
      </c>
      <c r="C124" s="26"/>
      <c r="D124" s="26">
        <v>1</v>
      </c>
      <c r="E124" s="26">
        <v>3</v>
      </c>
      <c r="F124" s="26">
        <v>4</v>
      </c>
      <c r="G124" s="175"/>
      <c r="H124" s="176"/>
      <c r="I124" s="177"/>
      <c r="J124" s="80"/>
    </row>
    <row r="125" spans="1:10" ht="12.75">
      <c r="A125" s="26" t="s">
        <v>462</v>
      </c>
      <c r="B125" s="5" t="s">
        <v>463</v>
      </c>
      <c r="C125" s="26"/>
      <c r="D125" s="26">
        <v>1</v>
      </c>
      <c r="E125" s="26">
        <v>3</v>
      </c>
      <c r="F125" s="26">
        <v>5</v>
      </c>
      <c r="G125" s="175">
        <v>137550939</v>
      </c>
      <c r="H125" s="176"/>
      <c r="I125" s="177"/>
      <c r="J125" s="80">
        <v>134754456</v>
      </c>
    </row>
    <row r="126" spans="1:10" ht="12.75">
      <c r="A126" s="26" t="s">
        <v>464</v>
      </c>
      <c r="B126" s="5" t="s">
        <v>465</v>
      </c>
      <c r="C126" s="26"/>
      <c r="D126" s="26">
        <v>1</v>
      </c>
      <c r="E126" s="26">
        <v>3</v>
      </c>
      <c r="F126" s="26">
        <v>6</v>
      </c>
      <c r="G126" s="175"/>
      <c r="H126" s="176"/>
      <c r="I126" s="177"/>
      <c r="J126" s="80"/>
    </row>
    <row r="127" spans="1:10" ht="25.5">
      <c r="A127" s="26">
        <v>417</v>
      </c>
      <c r="B127" s="5" t="s">
        <v>466</v>
      </c>
      <c r="C127" s="26"/>
      <c r="D127" s="26">
        <v>1</v>
      </c>
      <c r="E127" s="26">
        <v>3</v>
      </c>
      <c r="F127" s="26">
        <v>7</v>
      </c>
      <c r="G127" s="175"/>
      <c r="H127" s="176"/>
      <c r="I127" s="177"/>
      <c r="J127" s="80"/>
    </row>
    <row r="128" spans="1:10" ht="12.75">
      <c r="A128" s="26">
        <v>419</v>
      </c>
      <c r="B128" s="5" t="s">
        <v>467</v>
      </c>
      <c r="C128" s="26"/>
      <c r="D128" s="26">
        <v>1</v>
      </c>
      <c r="E128" s="26">
        <v>3</v>
      </c>
      <c r="F128" s="26">
        <v>8</v>
      </c>
      <c r="G128" s="175">
        <v>1914222</v>
      </c>
      <c r="H128" s="176"/>
      <c r="I128" s="177"/>
      <c r="J128" s="80">
        <v>1920060</v>
      </c>
    </row>
    <row r="129" spans="1:10" ht="13.5">
      <c r="A129" s="26">
        <v>408</v>
      </c>
      <c r="B129" s="38" t="s">
        <v>468</v>
      </c>
      <c r="C129" s="26"/>
      <c r="D129" s="26">
        <v>1</v>
      </c>
      <c r="E129" s="26">
        <v>3</v>
      </c>
      <c r="F129" s="26">
        <v>9</v>
      </c>
      <c r="G129" s="180"/>
      <c r="H129" s="181"/>
      <c r="I129" s="182"/>
      <c r="J129" s="81"/>
    </row>
    <row r="130" spans="1:10" ht="26.25">
      <c r="A130" s="26"/>
      <c r="B130" s="38" t="s">
        <v>87</v>
      </c>
      <c r="C130" s="26"/>
      <c r="D130" s="26">
        <v>1</v>
      </c>
      <c r="E130" s="26">
        <v>4</v>
      </c>
      <c r="F130" s="26">
        <v>0</v>
      </c>
      <c r="G130" s="203">
        <f>G131+G139+G145+G146+G150+G151+G152+G153</f>
        <v>85830880</v>
      </c>
      <c r="H130" s="204">
        <f>H131+H139+H145+H146+H150+H151+H152+H153</f>
        <v>51063016</v>
      </c>
      <c r="I130" s="205">
        <f>I131+I139+I145+I146+I150+I151+I152+I153</f>
        <v>51063016</v>
      </c>
      <c r="J130" s="81">
        <f>J131+J139+J145+J146+J150+J151+J152+J153</f>
        <v>68385846</v>
      </c>
    </row>
    <row r="131" spans="1:10" ht="13.5">
      <c r="A131" s="26">
        <v>42</v>
      </c>
      <c r="B131" s="38" t="s">
        <v>88</v>
      </c>
      <c r="C131" s="26"/>
      <c r="D131" s="26">
        <v>1</v>
      </c>
      <c r="E131" s="26">
        <v>4</v>
      </c>
      <c r="F131" s="26">
        <v>1</v>
      </c>
      <c r="G131" s="180">
        <f>SUM(G132:I138)</f>
        <v>7665348</v>
      </c>
      <c r="H131" s="181"/>
      <c r="I131" s="182"/>
      <c r="J131" s="81">
        <f>SUM(J132:J138)</f>
        <v>13084234</v>
      </c>
    </row>
    <row r="132" spans="1:10" ht="12.75">
      <c r="A132" s="26">
        <v>420</v>
      </c>
      <c r="B132" s="5" t="s">
        <v>469</v>
      </c>
      <c r="C132" s="26"/>
      <c r="D132" s="26">
        <v>1</v>
      </c>
      <c r="E132" s="26">
        <v>4</v>
      </c>
      <c r="F132" s="26">
        <v>2</v>
      </c>
      <c r="G132" s="175"/>
      <c r="H132" s="176"/>
      <c r="I132" s="177"/>
      <c r="J132" s="80"/>
    </row>
    <row r="133" spans="1:10" ht="12.75">
      <c r="A133" s="26">
        <v>421</v>
      </c>
      <c r="B133" s="5" t="s">
        <v>470</v>
      </c>
      <c r="C133" s="26"/>
      <c r="D133" s="26">
        <v>1</v>
      </c>
      <c r="E133" s="26">
        <v>4</v>
      </c>
      <c r="F133" s="26">
        <v>3</v>
      </c>
      <c r="G133" s="175"/>
      <c r="H133" s="176"/>
      <c r="I133" s="177"/>
      <c r="J133" s="80"/>
    </row>
    <row r="134" spans="1:10" ht="12.75">
      <c r="A134" s="26">
        <v>422</v>
      </c>
      <c r="B134" s="5" t="s">
        <v>471</v>
      </c>
      <c r="C134" s="26"/>
      <c r="D134" s="26">
        <v>1</v>
      </c>
      <c r="E134" s="26">
        <v>4</v>
      </c>
      <c r="F134" s="26">
        <v>4</v>
      </c>
      <c r="G134" s="175"/>
      <c r="H134" s="176"/>
      <c r="I134" s="177"/>
      <c r="J134" s="80"/>
    </row>
    <row r="135" spans="1:10" ht="12.75">
      <c r="A135" s="26">
        <v>423</v>
      </c>
      <c r="B135" s="5" t="s">
        <v>472</v>
      </c>
      <c r="C135" s="26"/>
      <c r="D135" s="26">
        <v>1</v>
      </c>
      <c r="E135" s="26">
        <v>4</v>
      </c>
      <c r="F135" s="26">
        <v>5</v>
      </c>
      <c r="G135" s="175"/>
      <c r="H135" s="176"/>
      <c r="I135" s="177"/>
      <c r="J135" s="80"/>
    </row>
    <row r="136" spans="1:10" ht="12.75">
      <c r="A136" s="26" t="s">
        <v>473</v>
      </c>
      <c r="B136" s="5" t="s">
        <v>474</v>
      </c>
      <c r="C136" s="26"/>
      <c r="D136" s="26">
        <v>1</v>
      </c>
      <c r="E136" s="26">
        <v>4</v>
      </c>
      <c r="F136" s="26">
        <v>6</v>
      </c>
      <c r="G136" s="175">
        <v>7628148</v>
      </c>
      <c r="H136" s="176"/>
      <c r="I136" s="177"/>
      <c r="J136" s="80">
        <v>13014989</v>
      </c>
    </row>
    <row r="137" spans="1:10" ht="25.5">
      <c r="A137" s="26">
        <v>427</v>
      </c>
      <c r="B137" s="5" t="s">
        <v>475</v>
      </c>
      <c r="C137" s="26"/>
      <c r="D137" s="26">
        <v>1</v>
      </c>
      <c r="E137" s="26">
        <v>4</v>
      </c>
      <c r="F137" s="26">
        <v>7</v>
      </c>
      <c r="G137" s="175"/>
      <c r="H137" s="176"/>
      <c r="I137" s="177"/>
      <c r="J137" s="80"/>
    </row>
    <row r="138" spans="1:10" ht="12.75">
      <c r="A138" s="26">
        <v>429</v>
      </c>
      <c r="B138" s="5" t="s">
        <v>476</v>
      </c>
      <c r="C138" s="26"/>
      <c r="D138" s="26">
        <v>1</v>
      </c>
      <c r="E138" s="26">
        <v>4</v>
      </c>
      <c r="F138" s="26">
        <v>8</v>
      </c>
      <c r="G138" s="175">
        <v>37200</v>
      </c>
      <c r="H138" s="176"/>
      <c r="I138" s="177"/>
      <c r="J138" s="80">
        <v>69245</v>
      </c>
    </row>
    <row r="139" spans="1:10" ht="13.5">
      <c r="A139" s="26">
        <v>43</v>
      </c>
      <c r="B139" s="38" t="s">
        <v>89</v>
      </c>
      <c r="C139" s="26"/>
      <c r="D139" s="26">
        <v>1</v>
      </c>
      <c r="E139" s="26">
        <v>4</v>
      </c>
      <c r="F139" s="26">
        <v>9</v>
      </c>
      <c r="G139" s="180">
        <f>SUM(G140:I144)</f>
        <v>56361985</v>
      </c>
      <c r="H139" s="181">
        <f>SUM(H140:J144)</f>
        <v>50780014</v>
      </c>
      <c r="I139" s="182">
        <f>SUM(I140:K144)</f>
        <v>50780014</v>
      </c>
      <c r="J139" s="81">
        <f>SUM(J140:L144)</f>
        <v>50780014</v>
      </c>
    </row>
    <row r="140" spans="1:10" ht="12.75">
      <c r="A140" s="26">
        <v>430</v>
      </c>
      <c r="B140" s="5" t="s">
        <v>477</v>
      </c>
      <c r="C140" s="26"/>
      <c r="D140" s="26">
        <v>1</v>
      </c>
      <c r="E140" s="26">
        <v>5</v>
      </c>
      <c r="F140" s="26">
        <v>0</v>
      </c>
      <c r="G140" s="175">
        <v>13930682</v>
      </c>
      <c r="H140" s="176"/>
      <c r="I140" s="177"/>
      <c r="J140" s="80">
        <v>13906596</v>
      </c>
    </row>
    <row r="141" spans="1:10" ht="12.75">
      <c r="A141" s="26">
        <v>431</v>
      </c>
      <c r="B141" s="5" t="s">
        <v>478</v>
      </c>
      <c r="C141" s="26"/>
      <c r="D141" s="26">
        <v>1</v>
      </c>
      <c r="E141" s="26">
        <v>5</v>
      </c>
      <c r="F141" s="26">
        <v>1</v>
      </c>
      <c r="G141" s="175">
        <v>15879229</v>
      </c>
      <c r="H141" s="176"/>
      <c r="I141" s="177"/>
      <c r="J141" s="80">
        <v>9944299</v>
      </c>
    </row>
    <row r="142" spans="1:10" ht="12.75">
      <c r="A142" s="26">
        <v>432</v>
      </c>
      <c r="B142" s="5" t="s">
        <v>479</v>
      </c>
      <c r="C142" s="26"/>
      <c r="D142" s="26">
        <v>1</v>
      </c>
      <c r="E142" s="26">
        <v>5</v>
      </c>
      <c r="F142" s="26">
        <v>2</v>
      </c>
      <c r="G142" s="175">
        <v>22530590</v>
      </c>
      <c r="H142" s="176"/>
      <c r="I142" s="177"/>
      <c r="J142" s="80">
        <v>23885031</v>
      </c>
    </row>
    <row r="143" spans="1:10" ht="12.75">
      <c r="A143" s="26">
        <v>433</v>
      </c>
      <c r="B143" s="5" t="s">
        <v>480</v>
      </c>
      <c r="C143" s="26"/>
      <c r="D143" s="26">
        <v>1</v>
      </c>
      <c r="E143" s="26">
        <v>5</v>
      </c>
      <c r="F143" s="26">
        <v>3</v>
      </c>
      <c r="G143" s="175">
        <v>3978345</v>
      </c>
      <c r="H143" s="176"/>
      <c r="I143" s="177"/>
      <c r="J143" s="80">
        <v>2969315</v>
      </c>
    </row>
    <row r="144" spans="1:10" ht="12.75">
      <c r="A144" s="26">
        <v>439</v>
      </c>
      <c r="B144" s="5" t="s">
        <v>481</v>
      </c>
      <c r="C144" s="26"/>
      <c r="D144" s="26">
        <v>1</v>
      </c>
      <c r="E144" s="26">
        <v>5</v>
      </c>
      <c r="F144" s="26">
        <v>4</v>
      </c>
      <c r="G144" s="175">
        <v>43139</v>
      </c>
      <c r="H144" s="176"/>
      <c r="I144" s="177"/>
      <c r="J144" s="80">
        <v>74773</v>
      </c>
    </row>
    <row r="145" spans="1:10" ht="13.5">
      <c r="A145" s="26">
        <v>44</v>
      </c>
      <c r="B145" s="38" t="s">
        <v>482</v>
      </c>
      <c r="C145" s="26"/>
      <c r="D145" s="26">
        <v>1</v>
      </c>
      <c r="E145" s="26">
        <v>5</v>
      </c>
      <c r="F145" s="26">
        <v>5</v>
      </c>
      <c r="G145" s="175"/>
      <c r="H145" s="176"/>
      <c r="I145" s="177"/>
      <c r="J145" s="80"/>
    </row>
    <row r="146" spans="1:10" ht="27">
      <c r="A146" s="26">
        <v>45</v>
      </c>
      <c r="B146" s="38" t="s">
        <v>90</v>
      </c>
      <c r="C146" s="26"/>
      <c r="D146" s="26">
        <v>1</v>
      </c>
      <c r="E146" s="26">
        <v>5</v>
      </c>
      <c r="F146" s="26">
        <v>6</v>
      </c>
      <c r="G146" s="180">
        <f>SUM(G147:I149)</f>
        <v>12561204</v>
      </c>
      <c r="H146" s="181">
        <f>SUM(H147:J149)</f>
        <v>283002</v>
      </c>
      <c r="I146" s="182">
        <f>SUM(I147:K149)</f>
        <v>283002</v>
      </c>
      <c r="J146" s="81">
        <f>SUM(J147:L149)</f>
        <v>283002</v>
      </c>
    </row>
    <row r="147" spans="1:10" ht="12.75">
      <c r="A147" s="26" t="s">
        <v>483</v>
      </c>
      <c r="B147" s="5" t="s">
        <v>484</v>
      </c>
      <c r="C147" s="26"/>
      <c r="D147" s="26">
        <v>1</v>
      </c>
      <c r="E147" s="26">
        <v>5</v>
      </c>
      <c r="F147" s="26">
        <v>7</v>
      </c>
      <c r="G147" s="175">
        <v>10938456</v>
      </c>
      <c r="H147" s="176"/>
      <c r="I147" s="177"/>
      <c r="J147" s="80">
        <v>179836</v>
      </c>
    </row>
    <row r="148" spans="1:10" ht="25.5">
      <c r="A148" s="26" t="s">
        <v>485</v>
      </c>
      <c r="B148" s="5" t="s">
        <v>486</v>
      </c>
      <c r="C148" s="26"/>
      <c r="D148" s="26">
        <v>1</v>
      </c>
      <c r="E148" s="26">
        <v>5</v>
      </c>
      <c r="F148" s="26">
        <v>8</v>
      </c>
      <c r="G148" s="175">
        <v>67373</v>
      </c>
      <c r="H148" s="176"/>
      <c r="I148" s="177"/>
      <c r="J148" s="80"/>
    </row>
    <row r="149" spans="1:10" ht="12.75">
      <c r="A149" s="26" t="s">
        <v>487</v>
      </c>
      <c r="B149" s="5" t="s">
        <v>488</v>
      </c>
      <c r="C149" s="26"/>
      <c r="D149" s="26">
        <v>1</v>
      </c>
      <c r="E149" s="26">
        <v>5</v>
      </c>
      <c r="F149" s="26">
        <v>9</v>
      </c>
      <c r="G149" s="175">
        <v>1555375</v>
      </c>
      <c r="H149" s="176"/>
      <c r="I149" s="177"/>
      <c r="J149" s="80">
        <v>103166</v>
      </c>
    </row>
    <row r="150" spans="1:10" ht="13.5">
      <c r="A150" s="26">
        <v>46</v>
      </c>
      <c r="B150" s="38" t="s">
        <v>489</v>
      </c>
      <c r="C150" s="26"/>
      <c r="D150" s="26">
        <v>1</v>
      </c>
      <c r="E150" s="26">
        <v>6</v>
      </c>
      <c r="F150" s="26">
        <v>0</v>
      </c>
      <c r="G150" s="180">
        <v>6063655</v>
      </c>
      <c r="H150" s="181"/>
      <c r="I150" s="182"/>
      <c r="J150" s="81">
        <v>1825154</v>
      </c>
    </row>
    <row r="151" spans="1:10" ht="13.5">
      <c r="A151" s="26">
        <v>47</v>
      </c>
      <c r="B151" s="38" t="s">
        <v>490</v>
      </c>
      <c r="C151" s="26"/>
      <c r="D151" s="26">
        <v>1</v>
      </c>
      <c r="E151" s="26">
        <v>6</v>
      </c>
      <c r="F151" s="26">
        <v>1</v>
      </c>
      <c r="G151" s="180">
        <v>2274854</v>
      </c>
      <c r="H151" s="181"/>
      <c r="I151" s="182"/>
      <c r="J151" s="81"/>
    </row>
    <row r="152" spans="1:10" ht="13.5">
      <c r="A152" s="26" t="s">
        <v>491</v>
      </c>
      <c r="B152" s="38" t="s">
        <v>492</v>
      </c>
      <c r="C152" s="26"/>
      <c r="D152" s="26">
        <v>1</v>
      </c>
      <c r="E152" s="26">
        <v>6</v>
      </c>
      <c r="F152" s="26">
        <v>2</v>
      </c>
      <c r="G152" s="180">
        <v>903834</v>
      </c>
      <c r="H152" s="181"/>
      <c r="I152" s="182"/>
      <c r="J152" s="81">
        <v>2413442</v>
      </c>
    </row>
    <row r="153" spans="1:10" ht="13.5">
      <c r="A153" s="26">
        <v>481</v>
      </c>
      <c r="B153" s="38" t="s">
        <v>493</v>
      </c>
      <c r="C153" s="26"/>
      <c r="D153" s="26">
        <v>1</v>
      </c>
      <c r="E153" s="26">
        <v>6</v>
      </c>
      <c r="F153" s="26">
        <v>3</v>
      </c>
      <c r="G153" s="180"/>
      <c r="H153" s="181"/>
      <c r="I153" s="182"/>
      <c r="J153" s="81"/>
    </row>
    <row r="154" spans="1:10" ht="13.5">
      <c r="A154" s="26" t="s">
        <v>494</v>
      </c>
      <c r="B154" s="38" t="s">
        <v>495</v>
      </c>
      <c r="C154" s="26"/>
      <c r="D154" s="26">
        <v>1</v>
      </c>
      <c r="E154" s="26">
        <v>6</v>
      </c>
      <c r="F154" s="26">
        <v>4</v>
      </c>
      <c r="G154" s="180">
        <v>37463889</v>
      </c>
      <c r="H154" s="181"/>
      <c r="I154" s="182"/>
      <c r="J154" s="81">
        <v>28940964</v>
      </c>
    </row>
    <row r="155" spans="1:10" ht="13.5">
      <c r="A155" s="26">
        <v>495</v>
      </c>
      <c r="B155" s="38" t="s">
        <v>496</v>
      </c>
      <c r="C155" s="26"/>
      <c r="D155" s="26">
        <v>1</v>
      </c>
      <c r="E155" s="26">
        <v>6</v>
      </c>
      <c r="F155" s="26">
        <v>5</v>
      </c>
      <c r="G155" s="175"/>
      <c r="H155" s="176"/>
      <c r="I155" s="177"/>
      <c r="J155" s="80"/>
    </row>
    <row r="156" spans="1:10" ht="26.25">
      <c r="A156" s="26"/>
      <c r="B156" s="38" t="s">
        <v>91</v>
      </c>
      <c r="C156" s="26"/>
      <c r="D156" s="26">
        <v>1</v>
      </c>
      <c r="E156" s="26">
        <v>6</v>
      </c>
      <c r="F156" s="26">
        <v>6</v>
      </c>
      <c r="G156" s="180">
        <f>G91+G118+G121+G129+G130+G154+G155</f>
        <v>3411105631</v>
      </c>
      <c r="H156" s="181">
        <f>H91+H118+H121+H129+H130+H154+H155</f>
        <v>187737532</v>
      </c>
      <c r="I156" s="182">
        <f>I91+I118+I121+I129+I130+I154+I155</f>
        <v>187737532</v>
      </c>
      <c r="J156" s="81">
        <f>J91+J118+J121+J129+J130+J154+J155</f>
        <v>3389252024</v>
      </c>
    </row>
    <row r="157" spans="1:10" ht="12.75">
      <c r="A157" s="26">
        <v>89</v>
      </c>
      <c r="B157" s="5" t="s">
        <v>497</v>
      </c>
      <c r="C157" s="26"/>
      <c r="D157" s="26">
        <v>1</v>
      </c>
      <c r="E157" s="26">
        <v>6</v>
      </c>
      <c r="F157" s="26">
        <v>7</v>
      </c>
      <c r="G157" s="175">
        <v>523124886</v>
      </c>
      <c r="H157" s="176"/>
      <c r="I157" s="177"/>
      <c r="J157" s="80">
        <v>465674287</v>
      </c>
    </row>
    <row r="158" spans="1:10" ht="13.5">
      <c r="A158" s="26"/>
      <c r="B158" s="5" t="s">
        <v>498</v>
      </c>
      <c r="C158" s="26"/>
      <c r="D158" s="26">
        <v>1</v>
      </c>
      <c r="E158" s="26">
        <v>6</v>
      </c>
      <c r="F158" s="26">
        <v>8</v>
      </c>
      <c r="G158" s="180">
        <f>G156+G157</f>
        <v>3934230517</v>
      </c>
      <c r="H158" s="181">
        <f>H156+H157</f>
        <v>187737532</v>
      </c>
      <c r="I158" s="182">
        <f>I156+I157</f>
        <v>187737532</v>
      </c>
      <c r="J158" s="81">
        <f>J156+J157</f>
        <v>3854926311</v>
      </c>
    </row>
    <row r="160" spans="1:10" ht="13.5">
      <c r="A160" s="121"/>
      <c r="B160" s="44"/>
      <c r="I160" s="67"/>
      <c r="J160" s="67"/>
    </row>
    <row r="161" spans="2:10" ht="12.75">
      <c r="B161" s="170" t="s">
        <v>656</v>
      </c>
      <c r="C161" s="170"/>
      <c r="E161" s="20"/>
      <c r="F161" s="20"/>
      <c r="G161" s="20"/>
      <c r="H161" s="20"/>
      <c r="J161" s="119" t="s">
        <v>327</v>
      </c>
    </row>
    <row r="162" spans="2:10" ht="12.75">
      <c r="B162" s="170" t="s">
        <v>672</v>
      </c>
      <c r="C162" s="170"/>
      <c r="E162" s="20"/>
      <c r="F162" s="20"/>
      <c r="G162" s="20"/>
      <c r="H162" s="20"/>
      <c r="I162" s="119" t="s">
        <v>328</v>
      </c>
      <c r="J162" s="16" t="s">
        <v>681</v>
      </c>
    </row>
    <row r="164" ht="12.75">
      <c r="J164" s="30"/>
    </row>
  </sheetData>
  <sheetProtection/>
  <mergeCells count="97"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  <mergeCell ref="G149:I149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04:I104"/>
    <mergeCell ref="G105:I105"/>
    <mergeCell ref="B3:J3"/>
    <mergeCell ref="B4:J4"/>
    <mergeCell ref="B5:J5"/>
    <mergeCell ref="B6:J6"/>
    <mergeCell ref="B14:B18"/>
    <mergeCell ref="B7:J7"/>
    <mergeCell ref="G14:I14"/>
    <mergeCell ref="D15:F15"/>
    <mergeCell ref="D17:F17"/>
    <mergeCell ref="G17:I17"/>
    <mergeCell ref="G102:I102"/>
    <mergeCell ref="G103:I103"/>
    <mergeCell ref="H8:I8"/>
    <mergeCell ref="H9:I9"/>
    <mergeCell ref="A11:J11"/>
    <mergeCell ref="D18:F18"/>
    <mergeCell ref="A14:A18"/>
    <mergeCell ref="D89:F89"/>
    <mergeCell ref="C12:H12"/>
    <mergeCell ref="G15:I15"/>
    <mergeCell ref="C14:C18"/>
    <mergeCell ref="D14:F14"/>
    <mergeCell ref="D90:F90"/>
    <mergeCell ref="G101:I101"/>
    <mergeCell ref="G95:I95"/>
    <mergeCell ref="G16:I16"/>
    <mergeCell ref="D19:F19"/>
    <mergeCell ref="D20:F20"/>
    <mergeCell ref="G96:I96"/>
    <mergeCell ref="D16:F16"/>
    <mergeCell ref="G100:I100"/>
    <mergeCell ref="G97:I97"/>
    <mergeCell ref="G98:I98"/>
    <mergeCell ref="G99:I99"/>
    <mergeCell ref="G94:I94"/>
    <mergeCell ref="G92:I92"/>
    <mergeCell ref="G93:I93"/>
    <mergeCell ref="G91:I91"/>
  </mergeCells>
  <printOptions horizontalCentered="1"/>
  <pageMargins left="0.1968503937007874" right="0.2362204724409449" top="0.2755905511811024" bottom="0.2362204724409449" header="0.2362204724409449" footer="0.275590551181102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="70" zoomScaleNormal="70" zoomScalePageLayoutView="0" workbookViewId="0" topLeftCell="A1">
      <selection activeCell="J70" sqref="J70"/>
    </sheetView>
  </sheetViews>
  <sheetFormatPr defaultColWidth="9.00390625" defaultRowHeight="12.75"/>
  <cols>
    <col min="1" max="1" width="15.25390625" style="16" customWidth="1"/>
    <col min="2" max="2" width="40.75390625" style="16" customWidth="1"/>
    <col min="3" max="3" width="9.125" style="16" customWidth="1"/>
    <col min="4" max="4" width="2.625" style="16" customWidth="1"/>
    <col min="5" max="6" width="2.875" style="16" customWidth="1"/>
    <col min="7" max="7" width="15.125" style="16" customWidth="1"/>
    <col min="8" max="8" width="15.875" style="16" customWidth="1"/>
    <col min="9" max="16384" width="9.125" style="16" customWidth="1"/>
  </cols>
  <sheetData>
    <row r="1" ht="13.5">
      <c r="H1" s="3" t="s">
        <v>122</v>
      </c>
    </row>
    <row r="2" ht="13.5">
      <c r="H2" s="4" t="s">
        <v>156</v>
      </c>
    </row>
    <row r="3" spans="1:12" ht="12.75">
      <c r="A3" s="18" t="s">
        <v>329</v>
      </c>
      <c r="B3" s="200"/>
      <c r="C3" s="200"/>
      <c r="D3" s="200"/>
      <c r="E3" s="200"/>
      <c r="F3" s="200"/>
      <c r="G3" s="200"/>
      <c r="H3" s="200"/>
      <c r="I3" s="19"/>
      <c r="L3" s="30"/>
    </row>
    <row r="4" spans="1:9" ht="12.75">
      <c r="A4" s="18" t="s">
        <v>174</v>
      </c>
      <c r="B4" s="200"/>
      <c r="C4" s="200"/>
      <c r="D4" s="200"/>
      <c r="E4" s="200"/>
      <c r="F4" s="200"/>
      <c r="G4" s="200"/>
      <c r="H4" s="200"/>
      <c r="I4" s="19"/>
    </row>
    <row r="5" spans="1:9" ht="12.75">
      <c r="A5" s="18" t="s">
        <v>175</v>
      </c>
      <c r="B5" s="200"/>
      <c r="C5" s="200"/>
      <c r="D5" s="200"/>
      <c r="E5" s="200"/>
      <c r="F5" s="200"/>
      <c r="G5" s="200"/>
      <c r="H5" s="200"/>
      <c r="I5" s="45"/>
    </row>
    <row r="6" spans="1:9" ht="12.75">
      <c r="A6" s="18" t="s">
        <v>177</v>
      </c>
      <c r="B6" s="200"/>
      <c r="C6" s="200"/>
      <c r="D6" s="200"/>
      <c r="E6" s="200"/>
      <c r="F6" s="200"/>
      <c r="G6" s="200"/>
      <c r="H6" s="200"/>
      <c r="I6" s="19"/>
    </row>
    <row r="7" spans="6:9" ht="12.75">
      <c r="F7" s="30"/>
      <c r="G7" s="30"/>
      <c r="H7" s="30"/>
      <c r="I7" s="30"/>
    </row>
    <row r="9" spans="1:9" ht="13.5" thickBot="1">
      <c r="A9" s="221" t="s">
        <v>500</v>
      </c>
      <c r="B9" s="221"/>
      <c r="C9" s="221"/>
      <c r="D9" s="221"/>
      <c r="E9" s="221"/>
      <c r="F9" s="221"/>
      <c r="G9" s="221"/>
      <c r="H9" s="221"/>
      <c r="I9" s="46"/>
    </row>
    <row r="10" spans="1:9" ht="14.25" thickBot="1" thickTop="1">
      <c r="A10" s="220" t="s">
        <v>642</v>
      </c>
      <c r="B10" s="220"/>
      <c r="C10" s="220"/>
      <c r="D10" s="220"/>
      <c r="E10" s="220"/>
      <c r="F10" s="220"/>
      <c r="G10" s="220"/>
      <c r="H10" s="220"/>
      <c r="I10" s="47"/>
    </row>
    <row r="11" spans="2:8" ht="13.5" thickTop="1">
      <c r="B11" s="170" t="s">
        <v>502</v>
      </c>
      <c r="C11" s="170"/>
      <c r="D11" s="170"/>
      <c r="E11" s="170"/>
      <c r="F11" s="170"/>
      <c r="G11" s="170"/>
      <c r="H11" s="170"/>
    </row>
    <row r="14" ht="12.75">
      <c r="H14" s="42" t="s">
        <v>606</v>
      </c>
    </row>
    <row r="15" spans="1:8" ht="12.75">
      <c r="A15" s="171" t="s">
        <v>117</v>
      </c>
      <c r="B15" s="171" t="s">
        <v>504</v>
      </c>
      <c r="C15" s="171" t="s">
        <v>179</v>
      </c>
      <c r="D15" s="211" t="s">
        <v>506</v>
      </c>
      <c r="E15" s="212"/>
      <c r="F15" s="213"/>
      <c r="G15" s="126" t="s">
        <v>332</v>
      </c>
      <c r="H15" s="126"/>
    </row>
    <row r="16" spans="1:8" ht="12.75">
      <c r="A16" s="187"/>
      <c r="B16" s="187"/>
      <c r="C16" s="187"/>
      <c r="D16" s="214"/>
      <c r="E16" s="215"/>
      <c r="F16" s="216"/>
      <c r="G16" s="126"/>
      <c r="H16" s="126"/>
    </row>
    <row r="17" spans="1:8" ht="12.75">
      <c r="A17" s="187"/>
      <c r="B17" s="187"/>
      <c r="C17" s="187"/>
      <c r="D17" s="214"/>
      <c r="E17" s="215"/>
      <c r="F17" s="216"/>
      <c r="G17" s="126"/>
      <c r="H17" s="126"/>
    </row>
    <row r="18" spans="1:8" ht="12.75">
      <c r="A18" s="187"/>
      <c r="B18" s="187"/>
      <c r="C18" s="187"/>
      <c r="D18" s="214"/>
      <c r="E18" s="215"/>
      <c r="F18" s="216"/>
      <c r="G18" s="171" t="s">
        <v>507</v>
      </c>
      <c r="H18" s="171" t="s">
        <v>508</v>
      </c>
    </row>
    <row r="19" spans="1:8" ht="12.75">
      <c r="A19" s="188"/>
      <c r="B19" s="188"/>
      <c r="C19" s="188"/>
      <c r="D19" s="217"/>
      <c r="E19" s="218"/>
      <c r="F19" s="219"/>
      <c r="G19" s="188"/>
      <c r="H19" s="188"/>
    </row>
    <row r="20" spans="1:8" ht="12.75">
      <c r="A20" s="26">
        <v>1</v>
      </c>
      <c r="B20" s="26">
        <v>2</v>
      </c>
      <c r="C20" s="26">
        <v>3</v>
      </c>
      <c r="D20" s="126">
        <v>4</v>
      </c>
      <c r="E20" s="126"/>
      <c r="F20" s="126"/>
      <c r="G20" s="26">
        <v>5</v>
      </c>
      <c r="H20" s="26">
        <v>6</v>
      </c>
    </row>
    <row r="21" spans="1:8" ht="29.25" customHeight="1">
      <c r="A21" s="26" t="s">
        <v>607</v>
      </c>
      <c r="B21" s="5" t="s">
        <v>608</v>
      </c>
      <c r="C21" s="26"/>
      <c r="D21" s="126"/>
      <c r="E21" s="126"/>
      <c r="F21" s="126"/>
      <c r="G21" s="26"/>
      <c r="H21" s="26"/>
    </row>
    <row r="22" spans="1:8" ht="14.25" customHeight="1">
      <c r="A22" s="39" t="s">
        <v>609</v>
      </c>
      <c r="B22" s="38" t="s">
        <v>103</v>
      </c>
      <c r="C22" s="26"/>
      <c r="D22" s="26">
        <v>3</v>
      </c>
      <c r="E22" s="26">
        <v>0</v>
      </c>
      <c r="F22" s="26">
        <v>1</v>
      </c>
      <c r="G22" s="26"/>
      <c r="H22" s="26"/>
    </row>
    <row r="23" spans="1:8" ht="12.75" customHeight="1">
      <c r="A23" s="26" t="s">
        <v>510</v>
      </c>
      <c r="B23" s="5" t="s">
        <v>610</v>
      </c>
      <c r="C23" s="26"/>
      <c r="D23" s="26">
        <v>3</v>
      </c>
      <c r="E23" s="26">
        <v>0</v>
      </c>
      <c r="F23" s="26">
        <v>2</v>
      </c>
      <c r="G23" s="26"/>
      <c r="H23" s="26"/>
    </row>
    <row r="24" spans="1:8" ht="13.5" customHeight="1">
      <c r="A24" s="26" t="s">
        <v>513</v>
      </c>
      <c r="B24" s="5" t="s">
        <v>611</v>
      </c>
      <c r="C24" s="26"/>
      <c r="D24" s="26">
        <v>3</v>
      </c>
      <c r="E24" s="26">
        <v>0</v>
      </c>
      <c r="F24" s="26">
        <v>3</v>
      </c>
      <c r="G24" s="26"/>
      <c r="H24" s="26"/>
    </row>
    <row r="25" spans="1:8" ht="12" customHeight="1">
      <c r="A25" s="26" t="s">
        <v>515</v>
      </c>
      <c r="B25" s="5" t="s">
        <v>612</v>
      </c>
      <c r="C25" s="26"/>
      <c r="D25" s="26">
        <v>3</v>
      </c>
      <c r="E25" s="26">
        <v>0</v>
      </c>
      <c r="F25" s="26">
        <v>4</v>
      </c>
      <c r="G25" s="26"/>
      <c r="H25" s="26"/>
    </row>
    <row r="26" spans="1:8" ht="15" customHeight="1">
      <c r="A26" s="39" t="s">
        <v>613</v>
      </c>
      <c r="B26" s="38" t="s">
        <v>104</v>
      </c>
      <c r="C26" s="26"/>
      <c r="D26" s="26">
        <v>3</v>
      </c>
      <c r="E26" s="26">
        <v>0</v>
      </c>
      <c r="F26" s="26">
        <v>5</v>
      </c>
      <c r="G26" s="26"/>
      <c r="H26" s="26"/>
    </row>
    <row r="27" spans="1:8" ht="15" customHeight="1">
      <c r="A27" s="26" t="s">
        <v>510</v>
      </c>
      <c r="B27" s="5" t="s">
        <v>614</v>
      </c>
      <c r="C27" s="26"/>
      <c r="D27" s="26">
        <v>3</v>
      </c>
      <c r="E27" s="26">
        <v>0</v>
      </c>
      <c r="F27" s="26">
        <v>6</v>
      </c>
      <c r="G27" s="26"/>
      <c r="H27" s="26"/>
    </row>
    <row r="28" spans="1:8" ht="25.5" customHeight="1">
      <c r="A28" s="26" t="s">
        <v>513</v>
      </c>
      <c r="B28" s="5" t="s">
        <v>615</v>
      </c>
      <c r="C28" s="26"/>
      <c r="D28" s="26">
        <v>3</v>
      </c>
      <c r="E28" s="26">
        <v>0</v>
      </c>
      <c r="F28" s="26">
        <v>7</v>
      </c>
      <c r="G28" s="26"/>
      <c r="H28" s="26"/>
    </row>
    <row r="29" spans="1:8" ht="14.25" customHeight="1">
      <c r="A29" s="26" t="s">
        <v>515</v>
      </c>
      <c r="B29" s="5" t="s">
        <v>616</v>
      </c>
      <c r="C29" s="26"/>
      <c r="D29" s="26">
        <v>3</v>
      </c>
      <c r="E29" s="26">
        <v>0</v>
      </c>
      <c r="F29" s="26">
        <v>8</v>
      </c>
      <c r="G29" s="26"/>
      <c r="H29" s="26"/>
    </row>
    <row r="30" spans="1:8" ht="13.5" customHeight="1">
      <c r="A30" s="26" t="s">
        <v>517</v>
      </c>
      <c r="B30" s="5" t="s">
        <v>617</v>
      </c>
      <c r="C30" s="26"/>
      <c r="D30" s="26">
        <v>3</v>
      </c>
      <c r="E30" s="26">
        <v>0</v>
      </c>
      <c r="F30" s="26">
        <v>9</v>
      </c>
      <c r="G30" s="26"/>
      <c r="H30" s="26"/>
    </row>
    <row r="31" spans="1:8" ht="13.5" customHeight="1">
      <c r="A31" s="26" t="s">
        <v>519</v>
      </c>
      <c r="B31" s="5" t="s">
        <v>618</v>
      </c>
      <c r="C31" s="26"/>
      <c r="D31" s="26">
        <v>3</v>
      </c>
      <c r="E31" s="26">
        <v>1</v>
      </c>
      <c r="F31" s="26">
        <v>0</v>
      </c>
      <c r="G31" s="26"/>
      <c r="H31" s="26"/>
    </row>
    <row r="32" spans="1:8" ht="17.25" customHeight="1">
      <c r="A32" s="39" t="s">
        <v>619</v>
      </c>
      <c r="B32" s="38" t="s">
        <v>105</v>
      </c>
      <c r="C32" s="26"/>
      <c r="D32" s="26">
        <v>3</v>
      </c>
      <c r="E32" s="26">
        <v>1</v>
      </c>
      <c r="F32" s="26">
        <v>1</v>
      </c>
      <c r="G32" s="26"/>
      <c r="H32" s="26"/>
    </row>
    <row r="33" spans="1:8" ht="16.5" customHeight="1">
      <c r="A33" s="39" t="s">
        <v>620</v>
      </c>
      <c r="B33" s="38" t="s">
        <v>106</v>
      </c>
      <c r="C33" s="26"/>
      <c r="D33" s="26">
        <v>3</v>
      </c>
      <c r="E33" s="26">
        <v>1</v>
      </c>
      <c r="F33" s="26">
        <v>2</v>
      </c>
      <c r="G33" s="26"/>
      <c r="H33" s="26"/>
    </row>
    <row r="34" spans="1:8" ht="26.25" customHeight="1">
      <c r="A34" s="26" t="s">
        <v>621</v>
      </c>
      <c r="B34" s="5" t="s">
        <v>622</v>
      </c>
      <c r="C34" s="26"/>
      <c r="D34" s="26"/>
      <c r="E34" s="26"/>
      <c r="F34" s="26"/>
      <c r="G34" s="26"/>
      <c r="H34" s="26"/>
    </row>
    <row r="35" spans="1:8" ht="17.25" customHeight="1">
      <c r="A35" s="39" t="s">
        <v>609</v>
      </c>
      <c r="B35" s="38" t="s">
        <v>107</v>
      </c>
      <c r="C35" s="26"/>
      <c r="D35" s="26">
        <v>3</v>
      </c>
      <c r="E35" s="26">
        <v>1</v>
      </c>
      <c r="F35" s="26">
        <v>3</v>
      </c>
      <c r="G35" s="26"/>
      <c r="H35" s="26"/>
    </row>
    <row r="36" spans="1:8" ht="16.5" customHeight="1">
      <c r="A36" s="26" t="s">
        <v>510</v>
      </c>
      <c r="B36" s="5" t="s">
        <v>541</v>
      </c>
      <c r="C36" s="26"/>
      <c r="D36" s="26">
        <v>3</v>
      </c>
      <c r="E36" s="26">
        <v>1</v>
      </c>
      <c r="F36" s="26">
        <v>4</v>
      </c>
      <c r="G36" s="26"/>
      <c r="H36" s="26"/>
    </row>
    <row r="37" spans="1:8" ht="15.75" customHeight="1">
      <c r="A37" s="26" t="s">
        <v>513</v>
      </c>
      <c r="B37" s="5" t="s">
        <v>543</v>
      </c>
      <c r="C37" s="26"/>
      <c r="D37" s="26">
        <v>3</v>
      </c>
      <c r="E37" s="26">
        <v>1</v>
      </c>
      <c r="F37" s="26">
        <v>5</v>
      </c>
      <c r="G37" s="26"/>
      <c r="H37" s="26"/>
    </row>
    <row r="38" spans="1:8" ht="12.75" customHeight="1">
      <c r="A38" s="26" t="s">
        <v>515</v>
      </c>
      <c r="B38" s="5" t="s">
        <v>545</v>
      </c>
      <c r="C38" s="26"/>
      <c r="D38" s="26">
        <v>3</v>
      </c>
      <c r="E38" s="26">
        <v>1</v>
      </c>
      <c r="F38" s="26">
        <v>6</v>
      </c>
      <c r="G38" s="26"/>
      <c r="H38" s="26"/>
    </row>
    <row r="39" spans="1:8" ht="12" customHeight="1">
      <c r="A39" s="26" t="s">
        <v>517</v>
      </c>
      <c r="B39" s="5" t="s">
        <v>547</v>
      </c>
      <c r="C39" s="26"/>
      <c r="D39" s="26">
        <v>3</v>
      </c>
      <c r="E39" s="26">
        <v>1</v>
      </c>
      <c r="F39" s="26">
        <v>7</v>
      </c>
      <c r="G39" s="26"/>
      <c r="H39" s="26"/>
    </row>
    <row r="40" spans="1:8" ht="12.75" customHeight="1">
      <c r="A40" s="26" t="s">
        <v>519</v>
      </c>
      <c r="B40" s="5" t="s">
        <v>549</v>
      </c>
      <c r="C40" s="26"/>
      <c r="D40" s="26">
        <v>3</v>
      </c>
      <c r="E40" s="26">
        <v>1</v>
      </c>
      <c r="F40" s="26">
        <v>8</v>
      </c>
      <c r="G40" s="26"/>
      <c r="H40" s="26"/>
    </row>
    <row r="41" spans="1:8" ht="27" customHeight="1">
      <c r="A41" s="26" t="s">
        <v>520</v>
      </c>
      <c r="B41" s="5" t="s">
        <v>551</v>
      </c>
      <c r="C41" s="26"/>
      <c r="D41" s="26">
        <v>3</v>
      </c>
      <c r="E41" s="26">
        <v>1</v>
      </c>
      <c r="F41" s="26">
        <v>9</v>
      </c>
      <c r="G41" s="26"/>
      <c r="H41" s="26"/>
    </row>
    <row r="42" spans="1:8" ht="18" customHeight="1">
      <c r="A42" s="39" t="s">
        <v>613</v>
      </c>
      <c r="B42" s="38" t="s">
        <v>108</v>
      </c>
      <c r="C42" s="26"/>
      <c r="D42" s="26">
        <v>3</v>
      </c>
      <c r="E42" s="26">
        <v>2</v>
      </c>
      <c r="F42" s="26">
        <v>0</v>
      </c>
      <c r="G42" s="26"/>
      <c r="H42" s="26"/>
    </row>
    <row r="43" spans="1:8" ht="16.5" customHeight="1">
      <c r="A43" s="26" t="s">
        <v>510</v>
      </c>
      <c r="B43" s="5" t="s">
        <v>554</v>
      </c>
      <c r="C43" s="26"/>
      <c r="D43" s="26">
        <v>3</v>
      </c>
      <c r="E43" s="26">
        <v>2</v>
      </c>
      <c r="F43" s="26">
        <v>1</v>
      </c>
      <c r="G43" s="26"/>
      <c r="H43" s="26"/>
    </row>
    <row r="44" spans="1:8" ht="14.25" customHeight="1">
      <c r="A44" s="26" t="s">
        <v>513</v>
      </c>
      <c r="B44" s="5" t="s">
        <v>556</v>
      </c>
      <c r="C44" s="26"/>
      <c r="D44" s="26">
        <v>3</v>
      </c>
      <c r="E44" s="26">
        <v>2</v>
      </c>
      <c r="F44" s="26">
        <v>2</v>
      </c>
      <c r="G44" s="26"/>
      <c r="H44" s="26"/>
    </row>
    <row r="45" spans="1:8" ht="15" customHeight="1">
      <c r="A45" s="26" t="s">
        <v>515</v>
      </c>
      <c r="B45" s="5" t="s">
        <v>558</v>
      </c>
      <c r="C45" s="26"/>
      <c r="D45" s="26">
        <v>3</v>
      </c>
      <c r="E45" s="26">
        <v>2</v>
      </c>
      <c r="F45" s="26">
        <v>3</v>
      </c>
      <c r="G45" s="26"/>
      <c r="H45" s="26"/>
    </row>
    <row r="46" spans="1:8" ht="27" customHeight="1">
      <c r="A46" s="26" t="s">
        <v>517</v>
      </c>
      <c r="B46" s="5" t="s">
        <v>560</v>
      </c>
      <c r="C46" s="26"/>
      <c r="D46" s="26">
        <v>3</v>
      </c>
      <c r="E46" s="26">
        <v>2</v>
      </c>
      <c r="F46" s="26">
        <v>4</v>
      </c>
      <c r="G46" s="26"/>
      <c r="H46" s="26"/>
    </row>
    <row r="47" spans="1:8" ht="26.25" customHeight="1">
      <c r="A47" s="39" t="s">
        <v>619</v>
      </c>
      <c r="B47" s="38" t="s">
        <v>109</v>
      </c>
      <c r="C47" s="26"/>
      <c r="D47" s="26">
        <v>3</v>
      </c>
      <c r="E47" s="26">
        <v>2</v>
      </c>
      <c r="F47" s="26">
        <v>5</v>
      </c>
      <c r="G47" s="26"/>
      <c r="H47" s="26"/>
    </row>
    <row r="48" spans="1:8" ht="14.25" customHeight="1">
      <c r="A48" s="39" t="s">
        <v>620</v>
      </c>
      <c r="B48" s="38" t="s">
        <v>110</v>
      </c>
      <c r="C48" s="26"/>
      <c r="D48" s="26">
        <v>3</v>
      </c>
      <c r="E48" s="26">
        <v>2</v>
      </c>
      <c r="F48" s="26">
        <v>6</v>
      </c>
      <c r="G48" s="26"/>
      <c r="H48" s="26"/>
    </row>
    <row r="49" spans="1:8" ht="25.5" customHeight="1">
      <c r="A49" s="26" t="s">
        <v>623</v>
      </c>
      <c r="B49" s="5" t="s">
        <v>624</v>
      </c>
      <c r="C49" s="26"/>
      <c r="D49" s="26"/>
      <c r="E49" s="26"/>
      <c r="F49" s="5"/>
      <c r="G49" s="26"/>
      <c r="H49" s="26"/>
    </row>
    <row r="50" spans="1:8" ht="24.75" customHeight="1">
      <c r="A50" s="39" t="s">
        <v>609</v>
      </c>
      <c r="B50" s="38" t="s">
        <v>111</v>
      </c>
      <c r="C50" s="26"/>
      <c r="D50" s="26">
        <v>3</v>
      </c>
      <c r="E50" s="26">
        <v>2</v>
      </c>
      <c r="F50" s="5">
        <v>7</v>
      </c>
      <c r="G50" s="26"/>
      <c r="H50" s="26"/>
    </row>
    <row r="51" spans="1:8" ht="16.5" customHeight="1">
      <c r="A51" s="26" t="s">
        <v>510</v>
      </c>
      <c r="B51" s="5" t="s">
        <v>565</v>
      </c>
      <c r="C51" s="26"/>
      <c r="D51" s="26">
        <v>3</v>
      </c>
      <c r="E51" s="26">
        <v>2</v>
      </c>
      <c r="F51" s="26">
        <v>8</v>
      </c>
      <c r="G51" s="26"/>
      <c r="H51" s="26"/>
    </row>
    <row r="52" spans="1:8" ht="14.25" customHeight="1">
      <c r="A52" s="26" t="s">
        <v>513</v>
      </c>
      <c r="B52" s="5" t="s">
        <v>567</v>
      </c>
      <c r="C52" s="26"/>
      <c r="D52" s="26">
        <v>3</v>
      </c>
      <c r="E52" s="26">
        <v>2</v>
      </c>
      <c r="F52" s="26">
        <v>9</v>
      </c>
      <c r="G52" s="26"/>
      <c r="H52" s="26"/>
    </row>
    <row r="53" spans="1:8" ht="15" customHeight="1">
      <c r="A53" s="26" t="s">
        <v>515</v>
      </c>
      <c r="B53" s="5" t="s">
        <v>569</v>
      </c>
      <c r="C53" s="26"/>
      <c r="D53" s="26">
        <v>3</v>
      </c>
      <c r="E53" s="26">
        <v>3</v>
      </c>
      <c r="F53" s="26">
        <v>0</v>
      </c>
      <c r="G53" s="26"/>
      <c r="H53" s="26"/>
    </row>
    <row r="54" spans="1:8" ht="26.25" customHeight="1">
      <c r="A54" s="26" t="s">
        <v>517</v>
      </c>
      <c r="B54" s="5" t="s">
        <v>571</v>
      </c>
      <c r="C54" s="26"/>
      <c r="D54" s="26">
        <v>3</v>
      </c>
      <c r="E54" s="26">
        <v>3</v>
      </c>
      <c r="F54" s="26">
        <v>1</v>
      </c>
      <c r="G54" s="26"/>
      <c r="H54" s="26"/>
    </row>
    <row r="55" spans="1:8" ht="28.5" customHeight="1">
      <c r="A55" s="39" t="s">
        <v>613</v>
      </c>
      <c r="B55" s="38" t="s">
        <v>112</v>
      </c>
      <c r="C55" s="26"/>
      <c r="D55" s="26">
        <v>3</v>
      </c>
      <c r="E55" s="26">
        <v>3</v>
      </c>
      <c r="F55" s="26">
        <v>2</v>
      </c>
      <c r="G55" s="26"/>
      <c r="H55" s="26"/>
    </row>
    <row r="56" spans="1:8" ht="14.25" customHeight="1">
      <c r="A56" s="26" t="s">
        <v>510</v>
      </c>
      <c r="B56" s="5" t="s">
        <v>574</v>
      </c>
      <c r="C56" s="26"/>
      <c r="D56" s="26">
        <v>3</v>
      </c>
      <c r="E56" s="26">
        <v>3</v>
      </c>
      <c r="F56" s="26">
        <v>3</v>
      </c>
      <c r="G56" s="26"/>
      <c r="H56" s="26"/>
    </row>
    <row r="57" spans="1:8" ht="15" customHeight="1">
      <c r="A57" s="26" t="s">
        <v>513</v>
      </c>
      <c r="B57" s="5" t="s">
        <v>576</v>
      </c>
      <c r="C57" s="26"/>
      <c r="D57" s="26">
        <v>3</v>
      </c>
      <c r="E57" s="26">
        <v>3</v>
      </c>
      <c r="F57" s="26">
        <v>4</v>
      </c>
      <c r="G57" s="26"/>
      <c r="H57" s="26"/>
    </row>
    <row r="58" spans="1:8" ht="15" customHeight="1">
      <c r="A58" s="26" t="s">
        <v>515</v>
      </c>
      <c r="B58" s="5" t="s">
        <v>578</v>
      </c>
      <c r="C58" s="26"/>
      <c r="D58" s="26">
        <v>3</v>
      </c>
      <c r="E58" s="26">
        <v>3</v>
      </c>
      <c r="F58" s="26">
        <v>5</v>
      </c>
      <c r="G58" s="26"/>
      <c r="H58" s="26"/>
    </row>
    <row r="59" spans="1:8" ht="12.75" customHeight="1">
      <c r="A59" s="26" t="s">
        <v>517</v>
      </c>
      <c r="B59" s="5" t="s">
        <v>580</v>
      </c>
      <c r="C59" s="26"/>
      <c r="D59" s="26">
        <v>3</v>
      </c>
      <c r="E59" s="26">
        <v>3</v>
      </c>
      <c r="F59" s="26">
        <v>6</v>
      </c>
      <c r="G59" s="26"/>
      <c r="H59" s="26"/>
    </row>
    <row r="60" spans="1:8" ht="15" customHeight="1">
      <c r="A60" s="26" t="s">
        <v>519</v>
      </c>
      <c r="B60" s="5" t="s">
        <v>582</v>
      </c>
      <c r="C60" s="26"/>
      <c r="D60" s="26">
        <v>3</v>
      </c>
      <c r="E60" s="26">
        <v>3</v>
      </c>
      <c r="F60" s="26">
        <v>7</v>
      </c>
      <c r="G60" s="26"/>
      <c r="H60" s="26"/>
    </row>
    <row r="61" spans="1:8" ht="26.25" customHeight="1">
      <c r="A61" s="26" t="s">
        <v>520</v>
      </c>
      <c r="B61" s="5" t="s">
        <v>584</v>
      </c>
      <c r="C61" s="26"/>
      <c r="D61" s="26">
        <v>3</v>
      </c>
      <c r="E61" s="26">
        <v>3</v>
      </c>
      <c r="F61" s="26">
        <v>8</v>
      </c>
      <c r="G61" s="26"/>
      <c r="H61" s="26"/>
    </row>
    <row r="62" spans="1:8" ht="26.25" customHeight="1">
      <c r="A62" s="39" t="s">
        <v>619</v>
      </c>
      <c r="B62" s="38" t="s">
        <v>113</v>
      </c>
      <c r="C62" s="26"/>
      <c r="D62" s="26">
        <v>3</v>
      </c>
      <c r="E62" s="26">
        <v>3</v>
      </c>
      <c r="F62" s="26">
        <v>9</v>
      </c>
      <c r="G62" s="26"/>
      <c r="H62" s="26"/>
    </row>
    <row r="63" spans="1:8" ht="24.75" customHeight="1">
      <c r="A63" s="39" t="s">
        <v>620</v>
      </c>
      <c r="B63" s="38" t="s">
        <v>114</v>
      </c>
      <c r="C63" s="26"/>
      <c r="D63" s="26">
        <v>3</v>
      </c>
      <c r="E63" s="26">
        <v>4</v>
      </c>
      <c r="F63" s="26">
        <v>0</v>
      </c>
      <c r="G63" s="26"/>
      <c r="H63" s="26"/>
    </row>
    <row r="64" spans="1:8" ht="15" customHeight="1">
      <c r="A64" s="26" t="s">
        <v>625</v>
      </c>
      <c r="B64" s="5" t="s">
        <v>626</v>
      </c>
      <c r="C64" s="26"/>
      <c r="D64" s="26">
        <v>3</v>
      </c>
      <c r="E64" s="26">
        <v>4</v>
      </c>
      <c r="F64" s="26">
        <v>1</v>
      </c>
      <c r="G64" s="26"/>
      <c r="H64" s="26"/>
    </row>
    <row r="65" spans="1:8" ht="14.25" customHeight="1">
      <c r="A65" s="26" t="s">
        <v>627</v>
      </c>
      <c r="B65" s="5" t="s">
        <v>628</v>
      </c>
      <c r="C65" s="26"/>
      <c r="D65" s="26">
        <v>3</v>
      </c>
      <c r="E65" s="26">
        <v>4</v>
      </c>
      <c r="F65" s="26">
        <v>2</v>
      </c>
      <c r="G65" s="26"/>
      <c r="H65" s="26"/>
    </row>
    <row r="66" spans="1:8" ht="15.75" customHeight="1">
      <c r="A66" s="26" t="s">
        <v>629</v>
      </c>
      <c r="B66" s="5" t="s">
        <v>630</v>
      </c>
      <c r="C66" s="26"/>
      <c r="D66" s="26">
        <v>3</v>
      </c>
      <c r="E66" s="26">
        <v>4</v>
      </c>
      <c r="F66" s="26">
        <v>3</v>
      </c>
      <c r="G66" s="26"/>
      <c r="H66" s="26"/>
    </row>
    <row r="67" spans="1:8" ht="17.25" customHeight="1">
      <c r="A67" s="26" t="s">
        <v>631</v>
      </c>
      <c r="B67" s="5" t="s">
        <v>632</v>
      </c>
      <c r="C67" s="26"/>
      <c r="D67" s="26">
        <v>3</v>
      </c>
      <c r="E67" s="26">
        <v>4</v>
      </c>
      <c r="F67" s="26">
        <v>4</v>
      </c>
      <c r="G67" s="26"/>
      <c r="H67" s="26"/>
    </row>
    <row r="68" spans="1:8" ht="14.25" customHeight="1">
      <c r="A68" s="26" t="s">
        <v>633</v>
      </c>
      <c r="B68" s="5" t="s">
        <v>634</v>
      </c>
      <c r="C68" s="26"/>
      <c r="D68" s="26">
        <v>3</v>
      </c>
      <c r="E68" s="26">
        <v>4</v>
      </c>
      <c r="F68" s="26">
        <v>5</v>
      </c>
      <c r="G68" s="26"/>
      <c r="H68" s="26"/>
    </row>
    <row r="69" spans="1:8" ht="25.5" customHeight="1">
      <c r="A69" s="26" t="s">
        <v>609</v>
      </c>
      <c r="B69" s="5" t="s">
        <v>635</v>
      </c>
      <c r="C69" s="26"/>
      <c r="D69" s="26">
        <v>3</v>
      </c>
      <c r="E69" s="26">
        <v>4</v>
      </c>
      <c r="F69" s="26">
        <v>6</v>
      </c>
      <c r="G69" s="26"/>
      <c r="H69" s="26"/>
    </row>
    <row r="70" spans="1:8" ht="27" customHeight="1">
      <c r="A70" s="26" t="s">
        <v>636</v>
      </c>
      <c r="B70" s="5" t="s">
        <v>637</v>
      </c>
      <c r="C70" s="26"/>
      <c r="D70" s="26">
        <v>3</v>
      </c>
      <c r="E70" s="26">
        <v>4</v>
      </c>
      <c r="F70" s="26">
        <v>7</v>
      </c>
      <c r="G70" s="26"/>
      <c r="H70" s="26"/>
    </row>
    <row r="71" spans="1:8" ht="27.75" customHeight="1">
      <c r="A71" s="26" t="s">
        <v>638</v>
      </c>
      <c r="B71" s="5" t="s">
        <v>639</v>
      </c>
      <c r="C71" s="26"/>
      <c r="D71" s="26">
        <v>3</v>
      </c>
      <c r="E71" s="26">
        <v>4</v>
      </c>
      <c r="F71" s="26">
        <v>8</v>
      </c>
      <c r="G71" s="26"/>
      <c r="H71" s="26"/>
    </row>
    <row r="73" spans="1:8" ht="12.75">
      <c r="A73" s="48" t="s">
        <v>603</v>
      </c>
      <c r="B73" s="44" t="s">
        <v>640</v>
      </c>
      <c r="H73" s="16" t="s">
        <v>327</v>
      </c>
    </row>
    <row r="74" spans="1:8" ht="12.75">
      <c r="A74" s="48" t="s">
        <v>604</v>
      </c>
      <c r="B74" s="44" t="s">
        <v>640</v>
      </c>
      <c r="G74" s="16" t="s">
        <v>641</v>
      </c>
      <c r="H74" s="120"/>
    </row>
  </sheetData>
  <sheetProtection/>
  <mergeCells count="16">
    <mergeCell ref="D21:F21"/>
    <mergeCell ref="D20:F20"/>
    <mergeCell ref="A15:A19"/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  <mergeCell ref="B5:H5"/>
    <mergeCell ref="B6:H6"/>
    <mergeCell ref="A9:H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3"/>
  <sheetViews>
    <sheetView zoomScaleSheetLayoutView="80" zoomScalePageLayoutView="0" workbookViewId="0" topLeftCell="A52">
      <selection activeCell="M81" sqref="M81"/>
    </sheetView>
  </sheetViews>
  <sheetFormatPr defaultColWidth="9.00390625" defaultRowHeight="12.75"/>
  <cols>
    <col min="1" max="1" width="14.25390625" style="16" customWidth="1"/>
    <col min="2" max="2" width="44.75390625" style="16" customWidth="1"/>
    <col min="3" max="3" width="8.375" style="16" customWidth="1"/>
    <col min="4" max="4" width="5.75390625" style="16" customWidth="1"/>
    <col min="5" max="5" width="2.625" style="16" customWidth="1"/>
    <col min="6" max="6" width="3.375" style="16" customWidth="1"/>
    <col min="7" max="7" width="2.875" style="16" customWidth="1"/>
    <col min="8" max="8" width="16.00390625" style="83" customWidth="1"/>
    <col min="9" max="9" width="17.375" style="83" customWidth="1"/>
    <col min="10" max="16384" width="9.125" style="16" customWidth="1"/>
  </cols>
  <sheetData>
    <row r="1" ht="13.5">
      <c r="I1" s="68" t="s">
        <v>122</v>
      </c>
    </row>
    <row r="2" ht="13.5">
      <c r="I2" s="82" t="s">
        <v>154</v>
      </c>
    </row>
    <row r="3" spans="1:9" ht="12.75">
      <c r="A3" s="18" t="s">
        <v>329</v>
      </c>
      <c r="B3" s="226" t="s">
        <v>657</v>
      </c>
      <c r="C3" s="227"/>
      <c r="D3" s="227"/>
      <c r="E3" s="227"/>
      <c r="F3" s="227"/>
      <c r="G3" s="227"/>
      <c r="H3" s="227"/>
      <c r="I3" s="228"/>
    </row>
    <row r="4" spans="1:9" ht="12.75">
      <c r="A4" s="18" t="s">
        <v>174</v>
      </c>
      <c r="B4" s="226" t="s">
        <v>658</v>
      </c>
      <c r="C4" s="227"/>
      <c r="D4" s="227"/>
      <c r="E4" s="227"/>
      <c r="F4" s="227"/>
      <c r="G4" s="227"/>
      <c r="H4" s="227"/>
      <c r="I4" s="228"/>
    </row>
    <row r="5" spans="1:9" ht="12.75">
      <c r="A5" s="18" t="s">
        <v>175</v>
      </c>
      <c r="B5" s="226" t="s">
        <v>660</v>
      </c>
      <c r="C5" s="227"/>
      <c r="D5" s="227"/>
      <c r="E5" s="227"/>
      <c r="F5" s="227"/>
      <c r="G5" s="227"/>
      <c r="H5" s="227"/>
      <c r="I5" s="228"/>
    </row>
    <row r="6" spans="1:9" ht="12.75">
      <c r="A6" s="18" t="s">
        <v>176</v>
      </c>
      <c r="B6" s="152">
        <v>4200225150005</v>
      </c>
      <c r="C6" s="201"/>
      <c r="D6" s="201"/>
      <c r="E6" s="201"/>
      <c r="F6" s="201"/>
      <c r="G6" s="201"/>
      <c r="H6" s="201"/>
      <c r="I6" s="202"/>
    </row>
    <row r="7" spans="1:9" ht="12.75">
      <c r="A7" s="18" t="s">
        <v>177</v>
      </c>
      <c r="B7" s="226" t="s">
        <v>659</v>
      </c>
      <c r="C7" s="227"/>
      <c r="D7" s="227"/>
      <c r="E7" s="227"/>
      <c r="F7" s="227"/>
      <c r="G7" s="227"/>
      <c r="H7" s="227"/>
      <c r="I7" s="228"/>
    </row>
    <row r="8" spans="6:9" ht="12.75">
      <c r="F8" s="30"/>
      <c r="G8" s="30"/>
      <c r="H8" s="84"/>
      <c r="I8" s="84"/>
    </row>
    <row r="10" spans="1:9" ht="13.5" thickBot="1">
      <c r="A10" s="225" t="s">
        <v>500</v>
      </c>
      <c r="B10" s="225"/>
      <c r="C10" s="225"/>
      <c r="D10" s="225"/>
      <c r="E10" s="225"/>
      <c r="F10" s="225"/>
      <c r="G10" s="225"/>
      <c r="H10" s="225"/>
      <c r="I10" s="225"/>
    </row>
    <row r="11" spans="1:9" ht="14.25" thickBot="1" thickTop="1">
      <c r="A11" s="229" t="s">
        <v>501</v>
      </c>
      <c r="B11" s="229"/>
      <c r="C11" s="229"/>
      <c r="D11" s="229"/>
      <c r="E11" s="229"/>
      <c r="F11" s="229"/>
      <c r="G11" s="229"/>
      <c r="H11" s="229"/>
      <c r="I11" s="229"/>
    </row>
    <row r="12" spans="1:7" ht="13.5" thickTop="1">
      <c r="A12" s="41"/>
      <c r="B12" s="41"/>
      <c r="C12" s="41"/>
      <c r="D12" s="41"/>
      <c r="E12" s="41"/>
      <c r="F12" s="41"/>
      <c r="G12" s="41"/>
    </row>
    <row r="13" spans="2:8" ht="12.75">
      <c r="B13" s="170" t="s">
        <v>673</v>
      </c>
      <c r="C13" s="170"/>
      <c r="D13" s="170"/>
      <c r="E13" s="170"/>
      <c r="F13" s="170"/>
      <c r="G13" s="170"/>
      <c r="H13" s="170"/>
    </row>
    <row r="15" ht="12.75">
      <c r="I15" s="83" t="s">
        <v>503</v>
      </c>
    </row>
    <row r="16" spans="1:9" ht="12.75" customHeight="1">
      <c r="A16" s="171" t="s">
        <v>605</v>
      </c>
      <c r="B16" s="224" t="s">
        <v>504</v>
      </c>
      <c r="C16" s="222" t="s">
        <v>179</v>
      </c>
      <c r="D16" s="224" t="s">
        <v>505</v>
      </c>
      <c r="E16" s="224" t="s">
        <v>506</v>
      </c>
      <c r="F16" s="224"/>
      <c r="G16" s="224"/>
      <c r="H16" s="223" t="s">
        <v>332</v>
      </c>
      <c r="I16" s="223"/>
    </row>
    <row r="17" spans="1:9" ht="12.75" customHeight="1">
      <c r="A17" s="187"/>
      <c r="B17" s="224"/>
      <c r="C17" s="222"/>
      <c r="D17" s="224"/>
      <c r="E17" s="224"/>
      <c r="F17" s="224"/>
      <c r="G17" s="224"/>
      <c r="H17" s="223"/>
      <c r="I17" s="223"/>
    </row>
    <row r="18" spans="1:9" ht="12.75">
      <c r="A18" s="187"/>
      <c r="B18" s="224"/>
      <c r="C18" s="222"/>
      <c r="D18" s="224"/>
      <c r="E18" s="224"/>
      <c r="F18" s="224"/>
      <c r="G18" s="224"/>
      <c r="H18" s="223"/>
      <c r="I18" s="223"/>
    </row>
    <row r="19" spans="1:9" ht="25.5" customHeight="1">
      <c r="A19" s="187"/>
      <c r="B19" s="224"/>
      <c r="C19" s="222"/>
      <c r="D19" s="224"/>
      <c r="E19" s="224"/>
      <c r="F19" s="224"/>
      <c r="G19" s="224"/>
      <c r="H19" s="223" t="s">
        <v>507</v>
      </c>
      <c r="I19" s="223" t="s">
        <v>508</v>
      </c>
    </row>
    <row r="20" spans="1:9" ht="12.75">
      <c r="A20" s="188"/>
      <c r="B20" s="224"/>
      <c r="C20" s="222"/>
      <c r="D20" s="224"/>
      <c r="E20" s="224"/>
      <c r="F20" s="224"/>
      <c r="G20" s="224"/>
      <c r="H20" s="223"/>
      <c r="I20" s="223"/>
    </row>
    <row r="21" spans="1:9" ht="12.75">
      <c r="A21" s="26">
        <v>1</v>
      </c>
      <c r="B21" s="26">
        <v>2</v>
      </c>
      <c r="C21" s="26">
        <v>3</v>
      </c>
      <c r="D21" s="26">
        <v>4</v>
      </c>
      <c r="E21" s="126">
        <v>5</v>
      </c>
      <c r="F21" s="126"/>
      <c r="G21" s="126"/>
      <c r="H21" s="75">
        <v>6</v>
      </c>
      <c r="I21" s="75">
        <v>7</v>
      </c>
    </row>
    <row r="22" spans="1:9" ht="27" customHeight="1">
      <c r="A22" s="26"/>
      <c r="B22" s="43" t="s">
        <v>509</v>
      </c>
      <c r="C22" s="26"/>
      <c r="D22" s="26"/>
      <c r="E22" s="126"/>
      <c r="F22" s="126"/>
      <c r="G22" s="126"/>
      <c r="H22" s="76"/>
      <c r="I22" s="76"/>
    </row>
    <row r="23" spans="1:9" ht="15" customHeight="1">
      <c r="A23" s="26" t="s">
        <v>510</v>
      </c>
      <c r="B23" s="38" t="s">
        <v>511</v>
      </c>
      <c r="C23" s="26"/>
      <c r="D23" s="26"/>
      <c r="E23" s="26">
        <v>4</v>
      </c>
      <c r="F23" s="26">
        <v>0</v>
      </c>
      <c r="G23" s="26">
        <v>1</v>
      </c>
      <c r="H23" s="76">
        <v>3105719</v>
      </c>
      <c r="I23" s="76">
        <v>9061236</v>
      </c>
    </row>
    <row r="24" spans="1:9" ht="13.5" customHeight="1">
      <c r="A24" s="26"/>
      <c r="B24" s="5" t="s">
        <v>512</v>
      </c>
      <c r="C24" s="26"/>
      <c r="D24" s="26"/>
      <c r="E24" s="26"/>
      <c r="F24" s="26"/>
      <c r="G24" s="26"/>
      <c r="H24" s="76"/>
      <c r="I24" s="76"/>
    </row>
    <row r="25" spans="1:9" ht="26.25" customHeight="1">
      <c r="A25" s="26" t="s">
        <v>513</v>
      </c>
      <c r="B25" s="5" t="s">
        <v>514</v>
      </c>
      <c r="C25" s="26"/>
      <c r="D25" s="26" t="s">
        <v>165</v>
      </c>
      <c r="E25" s="26"/>
      <c r="F25" s="26"/>
      <c r="G25" s="26"/>
      <c r="H25" s="76">
        <v>1864854</v>
      </c>
      <c r="I25" s="76">
        <v>1304140</v>
      </c>
    </row>
    <row r="26" spans="1:9" ht="15.75" customHeight="1">
      <c r="A26" s="26" t="s">
        <v>515</v>
      </c>
      <c r="B26" s="5" t="s">
        <v>166</v>
      </c>
      <c r="C26" s="26"/>
      <c r="D26" s="26" t="s">
        <v>516</v>
      </c>
      <c r="E26" s="26"/>
      <c r="F26" s="26"/>
      <c r="G26" s="26"/>
      <c r="H26" s="76"/>
      <c r="I26" s="76"/>
    </row>
    <row r="27" spans="1:9" ht="27" customHeight="1">
      <c r="A27" s="26" t="s">
        <v>517</v>
      </c>
      <c r="B27" s="5" t="s">
        <v>518</v>
      </c>
      <c r="C27" s="26"/>
      <c r="D27" s="26" t="s">
        <v>165</v>
      </c>
      <c r="E27" s="26"/>
      <c r="F27" s="26"/>
      <c r="G27" s="26"/>
      <c r="H27" s="76">
        <v>82650128</v>
      </c>
      <c r="I27" s="76">
        <v>82636627</v>
      </c>
    </row>
    <row r="28" spans="1:9" ht="15.75" customHeight="1">
      <c r="A28" s="26" t="s">
        <v>519</v>
      </c>
      <c r="B28" s="5" t="s">
        <v>167</v>
      </c>
      <c r="C28" s="26"/>
      <c r="D28" s="26" t="s">
        <v>516</v>
      </c>
      <c r="E28" s="26"/>
      <c r="F28" s="26"/>
      <c r="G28" s="26"/>
      <c r="H28" s="76">
        <v>-22928</v>
      </c>
      <c r="I28" s="76">
        <v>-3974</v>
      </c>
    </row>
    <row r="29" spans="1:9" ht="15.75" customHeight="1">
      <c r="A29" s="26" t="s">
        <v>520</v>
      </c>
      <c r="B29" s="5" t="s">
        <v>521</v>
      </c>
      <c r="C29" s="26"/>
      <c r="D29" s="26" t="s">
        <v>516</v>
      </c>
      <c r="E29" s="26"/>
      <c r="F29" s="26"/>
      <c r="G29" s="26"/>
      <c r="H29" s="76"/>
      <c r="I29" s="76"/>
    </row>
    <row r="30" spans="1:9" ht="13.5" customHeight="1">
      <c r="A30" s="26" t="s">
        <v>522</v>
      </c>
      <c r="B30" s="5" t="s">
        <v>523</v>
      </c>
      <c r="C30" s="26"/>
      <c r="D30" s="26" t="s">
        <v>516</v>
      </c>
      <c r="E30" s="26"/>
      <c r="F30" s="26"/>
      <c r="G30" s="26"/>
      <c r="H30" s="76"/>
      <c r="I30" s="76"/>
    </row>
    <row r="31" spans="1:9" ht="26.25" customHeight="1">
      <c r="A31" s="26" t="s">
        <v>524</v>
      </c>
      <c r="B31" s="5" t="s">
        <v>525</v>
      </c>
      <c r="C31" s="26"/>
      <c r="D31" s="26" t="s">
        <v>516</v>
      </c>
      <c r="E31" s="26"/>
      <c r="F31" s="26"/>
      <c r="G31" s="26"/>
      <c r="H31" s="76"/>
      <c r="I31" s="76"/>
    </row>
    <row r="32" spans="1:9" ht="15.75" customHeight="1">
      <c r="A32" s="39" t="s">
        <v>526</v>
      </c>
      <c r="B32" s="38" t="s">
        <v>92</v>
      </c>
      <c r="C32" s="26"/>
      <c r="D32" s="26"/>
      <c r="E32" s="26">
        <v>4</v>
      </c>
      <c r="F32" s="26">
        <v>0</v>
      </c>
      <c r="G32" s="26">
        <v>2</v>
      </c>
      <c r="H32" s="78">
        <f>SUM(H25:H31)</f>
        <v>84492054</v>
      </c>
      <c r="I32" s="78">
        <f>SUM(I25:I31)</f>
        <v>83936793</v>
      </c>
    </row>
    <row r="33" spans="1:9" ht="12.75" customHeight="1">
      <c r="A33" s="26" t="s">
        <v>527</v>
      </c>
      <c r="B33" s="5" t="s">
        <v>168</v>
      </c>
      <c r="C33" s="26"/>
      <c r="D33" s="26" t="s">
        <v>516</v>
      </c>
      <c r="E33" s="26"/>
      <c r="F33" s="26"/>
      <c r="G33" s="26"/>
      <c r="H33" s="76">
        <v>-11265301</v>
      </c>
      <c r="I33" s="76">
        <v>9114204</v>
      </c>
    </row>
    <row r="34" spans="1:9" ht="13.5" customHeight="1">
      <c r="A34" s="26" t="s">
        <v>528</v>
      </c>
      <c r="B34" s="5" t="s">
        <v>169</v>
      </c>
      <c r="C34" s="26"/>
      <c r="D34" s="26" t="s">
        <v>516</v>
      </c>
      <c r="E34" s="26"/>
      <c r="F34" s="26"/>
      <c r="G34" s="26"/>
      <c r="H34" s="76">
        <v>3096500</v>
      </c>
      <c r="I34" s="76">
        <v>4389513</v>
      </c>
    </row>
    <row r="35" spans="1:9" ht="14.25" customHeight="1">
      <c r="A35" s="26" t="s">
        <v>529</v>
      </c>
      <c r="B35" s="5" t="s">
        <v>530</v>
      </c>
      <c r="C35" s="26"/>
      <c r="D35" s="26" t="s">
        <v>516</v>
      </c>
      <c r="E35" s="26"/>
      <c r="F35" s="26"/>
      <c r="G35" s="26"/>
      <c r="H35" s="76">
        <v>-11167849</v>
      </c>
      <c r="I35" s="76">
        <v>-5070911</v>
      </c>
    </row>
    <row r="36" spans="1:9" ht="14.25" customHeight="1">
      <c r="A36" s="26" t="s">
        <v>531</v>
      </c>
      <c r="B36" s="5" t="s">
        <v>170</v>
      </c>
      <c r="C36" s="26"/>
      <c r="D36" s="26" t="s">
        <v>516</v>
      </c>
      <c r="E36" s="26"/>
      <c r="F36" s="26"/>
      <c r="G36" s="26"/>
      <c r="H36" s="76">
        <v>-2765363</v>
      </c>
      <c r="I36" s="76">
        <v>-2224042</v>
      </c>
    </row>
    <row r="37" spans="1:9" ht="14.25" customHeight="1">
      <c r="A37" s="26" t="s">
        <v>532</v>
      </c>
      <c r="B37" s="5" t="s">
        <v>533</v>
      </c>
      <c r="C37" s="26"/>
      <c r="D37" s="26" t="s">
        <v>516</v>
      </c>
      <c r="E37" s="26"/>
      <c r="F37" s="26"/>
      <c r="G37" s="26"/>
      <c r="H37" s="76">
        <v>5589519</v>
      </c>
      <c r="I37" s="76">
        <v>10623523</v>
      </c>
    </row>
    <row r="38" spans="1:9" ht="13.5" customHeight="1">
      <c r="A38" s="26" t="s">
        <v>534</v>
      </c>
      <c r="B38" s="5" t="s">
        <v>171</v>
      </c>
      <c r="C38" s="26"/>
      <c r="D38" s="26" t="s">
        <v>516</v>
      </c>
      <c r="E38" s="26"/>
      <c r="F38" s="26"/>
      <c r="G38" s="26"/>
      <c r="H38" s="76">
        <v>20065046</v>
      </c>
      <c r="I38" s="76">
        <v>30553834</v>
      </c>
    </row>
    <row r="39" spans="1:9" ht="15" customHeight="1">
      <c r="A39" s="26" t="s">
        <v>535</v>
      </c>
      <c r="B39" s="5" t="s">
        <v>172</v>
      </c>
      <c r="C39" s="26"/>
      <c r="D39" s="26" t="s">
        <v>516</v>
      </c>
      <c r="E39" s="26"/>
      <c r="F39" s="26"/>
      <c r="G39" s="26"/>
      <c r="H39" s="76">
        <v>8522925</v>
      </c>
      <c r="I39" s="76">
        <v>1394872</v>
      </c>
    </row>
    <row r="40" spans="1:9" ht="15.75" customHeight="1">
      <c r="A40" s="39" t="s">
        <v>536</v>
      </c>
      <c r="B40" s="38" t="s">
        <v>93</v>
      </c>
      <c r="C40" s="26"/>
      <c r="D40" s="26"/>
      <c r="E40" s="26">
        <v>4</v>
      </c>
      <c r="F40" s="26">
        <v>0</v>
      </c>
      <c r="G40" s="26">
        <v>3</v>
      </c>
      <c r="H40" s="78">
        <f>SUM(H33:H39)</f>
        <v>12075477</v>
      </c>
      <c r="I40" s="78">
        <f>SUM(I33:I39)</f>
        <v>48780993</v>
      </c>
    </row>
    <row r="41" spans="1:9" ht="15.75" customHeight="1">
      <c r="A41" s="39" t="s">
        <v>537</v>
      </c>
      <c r="B41" s="38" t="s">
        <v>94</v>
      </c>
      <c r="C41" s="26"/>
      <c r="D41" s="26"/>
      <c r="E41" s="26">
        <v>4</v>
      </c>
      <c r="F41" s="26">
        <v>0</v>
      </c>
      <c r="G41" s="26">
        <v>4</v>
      </c>
      <c r="H41" s="78">
        <f>H23+H32+H40</f>
        <v>99673250</v>
      </c>
      <c r="I41" s="78">
        <f>I23+I32+I40</f>
        <v>141779022</v>
      </c>
    </row>
    <row r="42" spans="1:9" ht="15" customHeight="1">
      <c r="A42" s="26"/>
      <c r="B42" s="5" t="s">
        <v>538</v>
      </c>
      <c r="C42" s="26"/>
      <c r="D42" s="26"/>
      <c r="E42" s="26"/>
      <c r="F42" s="26"/>
      <c r="G42" s="26"/>
      <c r="H42" s="76"/>
      <c r="I42" s="76"/>
    </row>
    <row r="43" spans="1:9" ht="15" customHeight="1">
      <c r="A43" s="39" t="s">
        <v>539</v>
      </c>
      <c r="B43" s="38" t="s">
        <v>95</v>
      </c>
      <c r="C43" s="26"/>
      <c r="D43" s="26"/>
      <c r="E43" s="26">
        <v>4</v>
      </c>
      <c r="F43" s="26">
        <v>0</v>
      </c>
      <c r="G43" s="26">
        <v>5</v>
      </c>
      <c r="H43" s="78">
        <f>SUM(H44:H49)</f>
        <v>231377356</v>
      </c>
      <c r="I43" s="78">
        <f>SUM(I44:I49)</f>
        <v>183430340</v>
      </c>
    </row>
    <row r="44" spans="1:9" ht="17.25" customHeight="1">
      <c r="A44" s="26" t="s">
        <v>540</v>
      </c>
      <c r="B44" s="5" t="s">
        <v>541</v>
      </c>
      <c r="C44" s="26"/>
      <c r="D44" s="26" t="s">
        <v>165</v>
      </c>
      <c r="E44" s="26">
        <v>4</v>
      </c>
      <c r="F44" s="26">
        <v>0</v>
      </c>
      <c r="G44" s="26">
        <v>6</v>
      </c>
      <c r="H44" s="76">
        <v>109802727</v>
      </c>
      <c r="I44" s="76">
        <v>85713507</v>
      </c>
    </row>
    <row r="45" spans="1:9" ht="15.75" customHeight="1">
      <c r="A45" s="26" t="s">
        <v>542</v>
      </c>
      <c r="B45" s="5" t="s">
        <v>543</v>
      </c>
      <c r="C45" s="26"/>
      <c r="D45" s="26" t="s">
        <v>165</v>
      </c>
      <c r="E45" s="26">
        <v>4</v>
      </c>
      <c r="F45" s="26">
        <v>0</v>
      </c>
      <c r="G45" s="26">
        <v>7</v>
      </c>
      <c r="H45" s="76"/>
      <c r="I45" s="76"/>
    </row>
    <row r="46" spans="1:9" ht="15" customHeight="1">
      <c r="A46" s="26" t="s">
        <v>544</v>
      </c>
      <c r="B46" s="5" t="s">
        <v>545</v>
      </c>
      <c r="C46" s="26"/>
      <c r="D46" s="26" t="s">
        <v>165</v>
      </c>
      <c r="E46" s="26">
        <v>4</v>
      </c>
      <c r="F46" s="26">
        <v>0</v>
      </c>
      <c r="G46" s="26">
        <v>8</v>
      </c>
      <c r="H46" s="76"/>
      <c r="I46" s="76"/>
    </row>
    <row r="47" spans="1:9" ht="12.75" customHeight="1">
      <c r="A47" s="26" t="s">
        <v>546</v>
      </c>
      <c r="B47" s="5" t="s">
        <v>547</v>
      </c>
      <c r="C47" s="26"/>
      <c r="D47" s="26" t="s">
        <v>165</v>
      </c>
      <c r="E47" s="26">
        <v>4</v>
      </c>
      <c r="F47" s="26">
        <v>0</v>
      </c>
      <c r="G47" s="26">
        <v>9</v>
      </c>
      <c r="H47" s="76"/>
      <c r="I47" s="76"/>
    </row>
    <row r="48" spans="1:9" ht="12.75" customHeight="1">
      <c r="A48" s="26" t="s">
        <v>548</v>
      </c>
      <c r="B48" s="5" t="s">
        <v>549</v>
      </c>
      <c r="C48" s="26"/>
      <c r="D48" s="26" t="s">
        <v>165</v>
      </c>
      <c r="E48" s="26">
        <v>4</v>
      </c>
      <c r="F48" s="26">
        <v>1</v>
      </c>
      <c r="G48" s="26">
        <v>0</v>
      </c>
      <c r="H48" s="76"/>
      <c r="I48" s="76"/>
    </row>
    <row r="49" spans="1:9" ht="13.5" customHeight="1">
      <c r="A49" s="26" t="s">
        <v>550</v>
      </c>
      <c r="B49" s="5" t="s">
        <v>551</v>
      </c>
      <c r="C49" s="26"/>
      <c r="D49" s="26" t="s">
        <v>165</v>
      </c>
      <c r="E49" s="26">
        <v>4</v>
      </c>
      <c r="F49" s="26">
        <v>1</v>
      </c>
      <c r="G49" s="26">
        <v>1</v>
      </c>
      <c r="H49" s="76">
        <v>121574629</v>
      </c>
      <c r="I49" s="76">
        <v>97716833</v>
      </c>
    </row>
    <row r="50" spans="1:9" ht="15.75" customHeight="1">
      <c r="A50" s="39" t="s">
        <v>552</v>
      </c>
      <c r="B50" s="38" t="s">
        <v>96</v>
      </c>
      <c r="C50" s="26"/>
      <c r="D50" s="26"/>
      <c r="E50" s="26">
        <v>4</v>
      </c>
      <c r="F50" s="26">
        <v>1</v>
      </c>
      <c r="G50" s="26">
        <v>2</v>
      </c>
      <c r="H50" s="78">
        <f>SUM(H51:H54)</f>
        <v>333359072</v>
      </c>
      <c r="I50" s="78">
        <f>SUM(I51:I54)</f>
        <v>255521016</v>
      </c>
    </row>
    <row r="51" spans="1:9" ht="15" customHeight="1">
      <c r="A51" s="26" t="s">
        <v>553</v>
      </c>
      <c r="B51" s="5" t="s">
        <v>554</v>
      </c>
      <c r="C51" s="26"/>
      <c r="D51" s="26" t="s">
        <v>173</v>
      </c>
      <c r="E51" s="26">
        <v>4</v>
      </c>
      <c r="F51" s="26">
        <v>1</v>
      </c>
      <c r="G51" s="26">
        <v>3</v>
      </c>
      <c r="H51" s="76">
        <v>138644835</v>
      </c>
      <c r="I51" s="76">
        <v>98881431</v>
      </c>
    </row>
    <row r="52" spans="1:9" ht="13.5" customHeight="1">
      <c r="A52" s="26" t="s">
        <v>555</v>
      </c>
      <c r="B52" s="5" t="s">
        <v>556</v>
      </c>
      <c r="C52" s="26"/>
      <c r="D52" s="26" t="s">
        <v>173</v>
      </c>
      <c r="E52" s="26">
        <v>4</v>
      </c>
      <c r="F52" s="26">
        <v>1</v>
      </c>
      <c r="G52" s="26">
        <v>4</v>
      </c>
      <c r="H52" s="76">
        <v>14293944</v>
      </c>
      <c r="I52" s="76">
        <v>32678587</v>
      </c>
    </row>
    <row r="53" spans="1:9" ht="14.25" customHeight="1">
      <c r="A53" s="26" t="s">
        <v>557</v>
      </c>
      <c r="B53" s="5" t="s">
        <v>558</v>
      </c>
      <c r="C53" s="26"/>
      <c r="D53" s="26" t="s">
        <v>173</v>
      </c>
      <c r="E53" s="26">
        <v>4</v>
      </c>
      <c r="F53" s="26">
        <v>1</v>
      </c>
      <c r="G53" s="26">
        <v>5</v>
      </c>
      <c r="H53" s="76">
        <v>70401835</v>
      </c>
      <c r="I53" s="76">
        <v>71607909</v>
      </c>
    </row>
    <row r="54" spans="1:9" ht="16.5" customHeight="1">
      <c r="A54" s="26" t="s">
        <v>559</v>
      </c>
      <c r="B54" s="5" t="s">
        <v>560</v>
      </c>
      <c r="C54" s="26"/>
      <c r="D54" s="26" t="s">
        <v>173</v>
      </c>
      <c r="E54" s="26">
        <v>4</v>
      </c>
      <c r="F54" s="26">
        <v>1</v>
      </c>
      <c r="G54" s="26">
        <v>6</v>
      </c>
      <c r="H54" s="76">
        <v>110018458</v>
      </c>
      <c r="I54" s="76">
        <v>52353089</v>
      </c>
    </row>
    <row r="55" spans="1:9" ht="15.75" customHeight="1">
      <c r="A55" s="39">
        <v>31</v>
      </c>
      <c r="B55" s="38" t="s">
        <v>97</v>
      </c>
      <c r="C55" s="26"/>
      <c r="D55" s="26"/>
      <c r="E55" s="26">
        <v>4</v>
      </c>
      <c r="F55" s="26">
        <v>1</v>
      </c>
      <c r="G55" s="26">
        <v>7</v>
      </c>
      <c r="H55" s="78"/>
      <c r="I55" s="78"/>
    </row>
    <row r="56" spans="1:9" ht="14.25" customHeight="1">
      <c r="A56" s="39" t="s">
        <v>561</v>
      </c>
      <c r="B56" s="38" t="s">
        <v>98</v>
      </c>
      <c r="C56" s="26"/>
      <c r="D56" s="26"/>
      <c r="E56" s="26">
        <v>4</v>
      </c>
      <c r="F56" s="26">
        <v>1</v>
      </c>
      <c r="G56" s="26">
        <v>8</v>
      </c>
      <c r="H56" s="78">
        <f>H50-H43</f>
        <v>101981716</v>
      </c>
      <c r="I56" s="78">
        <f>I50-I43</f>
        <v>72090676</v>
      </c>
    </row>
    <row r="57" spans="1:9" ht="27" customHeight="1">
      <c r="A57" s="26"/>
      <c r="B57" s="5" t="s">
        <v>562</v>
      </c>
      <c r="C57" s="26"/>
      <c r="D57" s="26"/>
      <c r="E57" s="26"/>
      <c r="F57" s="26"/>
      <c r="G57" s="26"/>
      <c r="H57" s="76"/>
      <c r="I57" s="76"/>
    </row>
    <row r="58" spans="1:9" ht="14.25" customHeight="1">
      <c r="A58" s="39" t="s">
        <v>563</v>
      </c>
      <c r="B58" s="38" t="s">
        <v>99</v>
      </c>
      <c r="C58" s="26"/>
      <c r="D58" s="26"/>
      <c r="E58" s="26">
        <v>4</v>
      </c>
      <c r="F58" s="26">
        <v>1</v>
      </c>
      <c r="G58" s="26">
        <v>9</v>
      </c>
      <c r="H58" s="78">
        <f>SUM(H59:H62)</f>
        <v>13639500</v>
      </c>
      <c r="I58" s="78">
        <f>SUM(I59:I62)</f>
        <v>32899520</v>
      </c>
    </row>
    <row r="59" spans="1:9" ht="13.5" customHeight="1">
      <c r="A59" s="26" t="s">
        <v>564</v>
      </c>
      <c r="B59" s="5" t="s">
        <v>565</v>
      </c>
      <c r="C59" s="26"/>
      <c r="D59" s="26" t="s">
        <v>165</v>
      </c>
      <c r="E59" s="26">
        <v>4</v>
      </c>
      <c r="F59" s="26">
        <v>2</v>
      </c>
      <c r="G59" s="26">
        <v>0</v>
      </c>
      <c r="H59" s="76"/>
      <c r="I59" s="76"/>
    </row>
    <row r="60" spans="1:9" ht="12.75" customHeight="1">
      <c r="A60" s="26" t="s">
        <v>566</v>
      </c>
      <c r="B60" s="5" t="s">
        <v>567</v>
      </c>
      <c r="C60" s="26"/>
      <c r="D60" s="26" t="s">
        <v>165</v>
      </c>
      <c r="E60" s="26">
        <v>4</v>
      </c>
      <c r="F60" s="26">
        <v>2</v>
      </c>
      <c r="G60" s="26">
        <v>1</v>
      </c>
      <c r="H60" s="76">
        <v>3001680</v>
      </c>
      <c r="I60" s="76">
        <v>7703621</v>
      </c>
    </row>
    <row r="61" spans="1:9" ht="12.75" customHeight="1">
      <c r="A61" s="26" t="s">
        <v>568</v>
      </c>
      <c r="B61" s="5" t="s">
        <v>569</v>
      </c>
      <c r="C61" s="26"/>
      <c r="D61" s="26" t="s">
        <v>165</v>
      </c>
      <c r="E61" s="26">
        <v>4</v>
      </c>
      <c r="F61" s="26">
        <v>2</v>
      </c>
      <c r="G61" s="26">
        <v>2</v>
      </c>
      <c r="H61" s="76">
        <v>643011</v>
      </c>
      <c r="I61" s="76">
        <v>706431</v>
      </c>
    </row>
    <row r="62" spans="1:9" ht="27.75" customHeight="1">
      <c r="A62" s="26" t="s">
        <v>570</v>
      </c>
      <c r="B62" s="5" t="s">
        <v>571</v>
      </c>
      <c r="C62" s="26"/>
      <c r="D62" s="26" t="s">
        <v>165</v>
      </c>
      <c r="E62" s="26">
        <v>4</v>
      </c>
      <c r="F62" s="26">
        <v>2</v>
      </c>
      <c r="G62" s="26">
        <v>3</v>
      </c>
      <c r="H62" s="76">
        <v>9994809</v>
      </c>
      <c r="I62" s="76">
        <v>24489468</v>
      </c>
    </row>
    <row r="63" spans="1:9" ht="14.25" customHeight="1">
      <c r="A63" s="39" t="s">
        <v>572</v>
      </c>
      <c r="B63" s="38" t="s">
        <v>100</v>
      </c>
      <c r="C63" s="26"/>
      <c r="D63" s="26"/>
      <c r="E63" s="26">
        <v>4</v>
      </c>
      <c r="F63" s="26">
        <v>2</v>
      </c>
      <c r="G63" s="26">
        <v>4</v>
      </c>
      <c r="H63" s="78">
        <f>SUM(H64:H69)</f>
        <v>16270858</v>
      </c>
      <c r="I63" s="78">
        <f>SUM(I64:I69)</f>
        <v>26382472</v>
      </c>
    </row>
    <row r="64" spans="1:9" ht="12.75" customHeight="1">
      <c r="A64" s="26" t="s">
        <v>573</v>
      </c>
      <c r="B64" s="5" t="s">
        <v>574</v>
      </c>
      <c r="C64" s="26"/>
      <c r="D64" s="26" t="s">
        <v>173</v>
      </c>
      <c r="E64" s="26">
        <v>4</v>
      </c>
      <c r="F64" s="26">
        <v>2</v>
      </c>
      <c r="G64" s="26">
        <v>5</v>
      </c>
      <c r="H64" s="76"/>
      <c r="I64" s="76"/>
    </row>
    <row r="65" spans="1:9" ht="15.75" customHeight="1">
      <c r="A65" s="26" t="s">
        <v>575</v>
      </c>
      <c r="B65" s="5" t="s">
        <v>576</v>
      </c>
      <c r="C65" s="26"/>
      <c r="D65" s="26" t="s">
        <v>173</v>
      </c>
      <c r="E65" s="26">
        <v>4</v>
      </c>
      <c r="F65" s="26">
        <v>2</v>
      </c>
      <c r="G65" s="26">
        <v>6</v>
      </c>
      <c r="H65" s="76">
        <v>205198</v>
      </c>
      <c r="I65" s="76">
        <v>2775492</v>
      </c>
    </row>
    <row r="66" spans="1:9" ht="14.25" customHeight="1">
      <c r="A66" s="26" t="s">
        <v>577</v>
      </c>
      <c r="B66" s="5" t="s">
        <v>578</v>
      </c>
      <c r="C66" s="26"/>
      <c r="D66" s="26" t="s">
        <v>173</v>
      </c>
      <c r="E66" s="26">
        <v>4</v>
      </c>
      <c r="F66" s="26">
        <v>2</v>
      </c>
      <c r="G66" s="26">
        <v>7</v>
      </c>
      <c r="H66" s="76">
        <v>6029853</v>
      </c>
      <c r="I66" s="76">
        <v>5874850</v>
      </c>
    </row>
    <row r="67" spans="1:9" ht="12" customHeight="1">
      <c r="A67" s="26" t="s">
        <v>579</v>
      </c>
      <c r="B67" s="5" t="s">
        <v>580</v>
      </c>
      <c r="C67" s="26"/>
      <c r="D67" s="26" t="s">
        <v>173</v>
      </c>
      <c r="E67" s="26">
        <v>4</v>
      </c>
      <c r="F67" s="26">
        <v>2</v>
      </c>
      <c r="G67" s="26">
        <v>8</v>
      </c>
      <c r="H67" s="76"/>
      <c r="I67" s="76"/>
    </row>
    <row r="68" spans="1:9" ht="13.5" customHeight="1">
      <c r="A68" s="26" t="s">
        <v>581</v>
      </c>
      <c r="B68" s="5" t="s">
        <v>582</v>
      </c>
      <c r="C68" s="26"/>
      <c r="D68" s="26" t="s">
        <v>173</v>
      </c>
      <c r="E68" s="26">
        <v>4</v>
      </c>
      <c r="F68" s="26">
        <v>2</v>
      </c>
      <c r="G68" s="26">
        <v>9</v>
      </c>
      <c r="H68" s="76">
        <v>33039</v>
      </c>
      <c r="I68" s="76">
        <v>2191898</v>
      </c>
    </row>
    <row r="69" spans="1:9" ht="27" customHeight="1">
      <c r="A69" s="26" t="s">
        <v>583</v>
      </c>
      <c r="B69" s="5" t="s">
        <v>584</v>
      </c>
      <c r="C69" s="26"/>
      <c r="D69" s="26" t="s">
        <v>173</v>
      </c>
      <c r="E69" s="26">
        <v>4</v>
      </c>
      <c r="F69" s="26">
        <v>3</v>
      </c>
      <c r="G69" s="26">
        <v>0</v>
      </c>
      <c r="H69" s="76">
        <v>10002768</v>
      </c>
      <c r="I69" s="76">
        <v>15540232</v>
      </c>
    </row>
    <row r="70" spans="1:9" ht="14.25" customHeight="1">
      <c r="A70" s="39" t="s">
        <v>585</v>
      </c>
      <c r="B70" s="38" t="s">
        <v>101</v>
      </c>
      <c r="C70" s="26"/>
      <c r="D70" s="26"/>
      <c r="E70" s="26">
        <v>4</v>
      </c>
      <c r="F70" s="26">
        <v>3</v>
      </c>
      <c r="G70" s="26">
        <v>1</v>
      </c>
      <c r="H70" s="78"/>
      <c r="I70" s="78">
        <f>I58-I63</f>
        <v>6517048</v>
      </c>
    </row>
    <row r="71" spans="1:9" ht="14.25" customHeight="1">
      <c r="A71" s="39" t="s">
        <v>586</v>
      </c>
      <c r="B71" s="38" t="s">
        <v>102</v>
      </c>
      <c r="C71" s="26"/>
      <c r="D71" s="26"/>
      <c r="E71" s="26">
        <v>4</v>
      </c>
      <c r="F71" s="26">
        <v>3</v>
      </c>
      <c r="G71" s="26">
        <v>2</v>
      </c>
      <c r="H71" s="78">
        <f>H63-H58</f>
        <v>2631358</v>
      </c>
      <c r="I71" s="78"/>
    </row>
    <row r="72" spans="1:9" ht="13.5" customHeight="1">
      <c r="A72" s="39" t="s">
        <v>587</v>
      </c>
      <c r="B72" s="5" t="s">
        <v>588</v>
      </c>
      <c r="C72" s="26"/>
      <c r="D72" s="26"/>
      <c r="E72" s="26">
        <v>4</v>
      </c>
      <c r="F72" s="26">
        <v>3</v>
      </c>
      <c r="G72" s="26">
        <v>3</v>
      </c>
      <c r="H72" s="76">
        <f>H70+H55+H41</f>
        <v>99673250</v>
      </c>
      <c r="I72" s="76">
        <f>I70+I55+I41</f>
        <v>148296070</v>
      </c>
    </row>
    <row r="73" spans="1:9" ht="14.25" customHeight="1">
      <c r="A73" s="39" t="s">
        <v>589</v>
      </c>
      <c r="B73" s="5" t="s">
        <v>590</v>
      </c>
      <c r="C73" s="26"/>
      <c r="D73" s="26"/>
      <c r="E73" s="26">
        <v>4</v>
      </c>
      <c r="F73" s="26">
        <v>3</v>
      </c>
      <c r="G73" s="26">
        <v>4</v>
      </c>
      <c r="H73" s="76">
        <f>H56+H71</f>
        <v>104613074</v>
      </c>
      <c r="I73" s="76">
        <f>I56+I42</f>
        <v>72090676</v>
      </c>
    </row>
    <row r="74" spans="1:9" ht="12.75" customHeight="1">
      <c r="A74" s="39" t="s">
        <v>591</v>
      </c>
      <c r="B74" s="5" t="s">
        <v>592</v>
      </c>
      <c r="C74" s="26"/>
      <c r="D74" s="26"/>
      <c r="E74" s="26">
        <v>4</v>
      </c>
      <c r="F74" s="26">
        <v>3</v>
      </c>
      <c r="G74" s="26">
        <v>5</v>
      </c>
      <c r="H74" s="76"/>
      <c r="I74" s="76">
        <f>I72-I73</f>
        <v>76205394</v>
      </c>
    </row>
    <row r="75" spans="1:9" ht="13.5" customHeight="1">
      <c r="A75" s="39" t="s">
        <v>593</v>
      </c>
      <c r="B75" s="5" t="s">
        <v>594</v>
      </c>
      <c r="C75" s="26"/>
      <c r="D75" s="26"/>
      <c r="E75" s="26">
        <v>4</v>
      </c>
      <c r="F75" s="26">
        <v>3</v>
      </c>
      <c r="G75" s="26">
        <v>6</v>
      </c>
      <c r="H75" s="76">
        <f>H73-H72</f>
        <v>4939824</v>
      </c>
      <c r="I75" s="76"/>
    </row>
    <row r="76" spans="1:9" ht="13.5" customHeight="1">
      <c r="A76" s="39" t="s">
        <v>595</v>
      </c>
      <c r="B76" s="5" t="s">
        <v>596</v>
      </c>
      <c r="C76" s="26"/>
      <c r="D76" s="26"/>
      <c r="E76" s="26">
        <v>4</v>
      </c>
      <c r="F76" s="26">
        <v>3</v>
      </c>
      <c r="G76" s="26">
        <v>7</v>
      </c>
      <c r="H76" s="76">
        <v>71829351</v>
      </c>
      <c r="I76" s="76">
        <v>61777821</v>
      </c>
    </row>
    <row r="77" spans="1:9" ht="14.25" customHeight="1">
      <c r="A77" s="39" t="s">
        <v>597</v>
      </c>
      <c r="B77" s="5" t="s">
        <v>598</v>
      </c>
      <c r="C77" s="26"/>
      <c r="D77" s="26" t="s">
        <v>165</v>
      </c>
      <c r="E77" s="26">
        <v>4</v>
      </c>
      <c r="F77" s="26">
        <v>3</v>
      </c>
      <c r="G77" s="26">
        <v>8</v>
      </c>
      <c r="H77" s="76"/>
      <c r="I77" s="76"/>
    </row>
    <row r="78" spans="1:9" ht="15" customHeight="1">
      <c r="A78" s="39" t="s">
        <v>599</v>
      </c>
      <c r="B78" s="5" t="s">
        <v>600</v>
      </c>
      <c r="C78" s="26"/>
      <c r="D78" s="26" t="s">
        <v>173</v>
      </c>
      <c r="E78" s="26">
        <v>4</v>
      </c>
      <c r="F78" s="26">
        <v>3</v>
      </c>
      <c r="G78" s="26">
        <v>9</v>
      </c>
      <c r="H78" s="76"/>
      <c r="I78" s="76"/>
    </row>
    <row r="79" spans="1:9" ht="26.25" customHeight="1">
      <c r="A79" s="39" t="s">
        <v>601</v>
      </c>
      <c r="B79" s="5" t="s">
        <v>602</v>
      </c>
      <c r="C79" s="26"/>
      <c r="D79" s="26"/>
      <c r="E79" s="26">
        <v>4</v>
      </c>
      <c r="F79" s="26">
        <v>4</v>
      </c>
      <c r="G79" s="26">
        <v>0</v>
      </c>
      <c r="H79" s="76">
        <f>H76+H74-H75+H77-H78</f>
        <v>66889527</v>
      </c>
      <c r="I79" s="76">
        <f>I76+I74-I75+I77-I78</f>
        <v>137983215</v>
      </c>
    </row>
    <row r="81" spans="1:9" ht="12.75">
      <c r="A81" s="170" t="s">
        <v>656</v>
      </c>
      <c r="B81" s="170"/>
      <c r="H81" s="16"/>
      <c r="I81" s="16" t="s">
        <v>327</v>
      </c>
    </row>
    <row r="82" spans="1:9" ht="12.75">
      <c r="A82" s="170" t="s">
        <v>672</v>
      </c>
      <c r="B82" s="170"/>
      <c r="E82" s="30"/>
      <c r="F82" s="30"/>
      <c r="H82" s="16" t="s">
        <v>328</v>
      </c>
      <c r="I82" s="120"/>
    </row>
    <row r="83" spans="8:9" ht="12.75">
      <c r="H83" s="16"/>
      <c r="I83" s="16"/>
    </row>
  </sheetData>
  <sheetProtection/>
  <mergeCells count="20">
    <mergeCell ref="A10:I10"/>
    <mergeCell ref="B16:B20"/>
    <mergeCell ref="B3:I3"/>
    <mergeCell ref="B4:I4"/>
    <mergeCell ref="B5:I5"/>
    <mergeCell ref="B6:I6"/>
    <mergeCell ref="B7:I7"/>
    <mergeCell ref="A11:I11"/>
    <mergeCell ref="B13:H13"/>
    <mergeCell ref="H16:I18"/>
    <mergeCell ref="A16:A20"/>
    <mergeCell ref="A81:B81"/>
    <mergeCell ref="A82:B82"/>
    <mergeCell ref="C16:C20"/>
    <mergeCell ref="H19:H20"/>
    <mergeCell ref="I19:I20"/>
    <mergeCell ref="D16:D20"/>
    <mergeCell ref="E16:G20"/>
    <mergeCell ref="E21:G21"/>
    <mergeCell ref="E22:G22"/>
  </mergeCells>
  <printOptions horizontalCentered="1"/>
  <pageMargins left="0.28" right="0.24" top="0.2755905511811024" bottom="0.2362204724409449" header="0.2362204724409449" footer="0.2362204724409449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7">
      <pane xSplit="4" ySplit="8" topLeftCell="E46" activePane="bottomRight" state="frozen"/>
      <selection pane="topLeft" activeCell="A17" sqref="A17"/>
      <selection pane="topRight" activeCell="E17" sqref="E17"/>
      <selection pane="bottomLeft" activeCell="A25" sqref="A25"/>
      <selection pane="bottomRight" activeCell="L50" sqref="L50:L51"/>
    </sheetView>
  </sheetViews>
  <sheetFormatPr defaultColWidth="9.00390625" defaultRowHeight="12.75"/>
  <cols>
    <col min="1" max="1" width="55.00390625" style="16" customWidth="1"/>
    <col min="2" max="2" width="2.75390625" style="16" customWidth="1"/>
    <col min="3" max="3" width="2.25390625" style="16" customWidth="1"/>
    <col min="4" max="4" width="2.75390625" style="16" customWidth="1"/>
    <col min="5" max="5" width="14.375" style="16" customWidth="1"/>
    <col min="6" max="6" width="11.875" style="16" customWidth="1"/>
    <col min="7" max="7" width="9.375" style="16" bestFit="1" customWidth="1"/>
    <col min="8" max="8" width="11.375" style="16" bestFit="1" customWidth="1"/>
    <col min="9" max="9" width="12.125" style="16" customWidth="1"/>
    <col min="10" max="10" width="13.25390625" style="16" customWidth="1"/>
    <col min="11" max="11" width="5.875" style="16" customWidth="1"/>
    <col min="12" max="12" width="13.125" style="16" bestFit="1" customWidth="1"/>
    <col min="13" max="13" width="19.125" style="16" customWidth="1"/>
    <col min="14" max="16384" width="9.125" style="16" customWidth="1"/>
  </cols>
  <sheetData>
    <row r="1" spans="8:12" ht="13.5">
      <c r="H1" s="6"/>
      <c r="K1" s="40"/>
      <c r="L1" s="3" t="s">
        <v>122</v>
      </c>
    </row>
    <row r="2" spans="8:12" ht="13.5">
      <c r="H2" s="6"/>
      <c r="K2" s="236" t="s">
        <v>157</v>
      </c>
      <c r="L2" s="237"/>
    </row>
    <row r="3" spans="1:12" ht="12.75">
      <c r="A3" s="18" t="s">
        <v>329</v>
      </c>
      <c r="B3" s="200" t="s">
        <v>657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ht="12.75">
      <c r="A4" s="18" t="s">
        <v>174</v>
      </c>
      <c r="B4" s="200" t="s">
        <v>651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2" ht="12.75">
      <c r="A5" s="18" t="s">
        <v>175</v>
      </c>
      <c r="B5" s="200" t="s">
        <v>660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ht="12.75">
      <c r="A6" s="18" t="s">
        <v>177</v>
      </c>
      <c r="B6" s="200" t="s">
        <v>659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9:12" ht="12.75">
      <c r="I7" s="30"/>
      <c r="J7" s="30"/>
      <c r="K7" s="30"/>
      <c r="L7" s="30"/>
    </row>
    <row r="8" spans="9:12" ht="12.75">
      <c r="I8" s="30"/>
      <c r="J8" s="30"/>
      <c r="K8" s="30"/>
      <c r="L8" s="30"/>
    </row>
    <row r="9" spans="9:12" ht="12.75">
      <c r="I9" s="30"/>
      <c r="J9" s="30"/>
      <c r="K9" s="30"/>
      <c r="L9" s="30"/>
    </row>
    <row r="10" spans="9:12" ht="12.75">
      <c r="I10" s="30"/>
      <c r="J10" s="30"/>
      <c r="K10" s="30"/>
      <c r="L10" s="30"/>
    </row>
    <row r="12" spans="1:12" ht="13.5" thickBot="1">
      <c r="A12" s="238" t="s">
        <v>0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</row>
    <row r="13" spans="1:12" ht="13.5" thickTop="1">
      <c r="A13" s="239" t="s">
        <v>679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</row>
    <row r="16" ht="12.75">
      <c r="L16" s="16" t="s">
        <v>503</v>
      </c>
    </row>
    <row r="17" ht="0.75" customHeight="1"/>
    <row r="18" ht="12.75" hidden="1"/>
    <row r="19" spans="1:12" ht="26.25" customHeight="1">
      <c r="A19" s="224" t="s">
        <v>1</v>
      </c>
      <c r="B19" s="234" t="s">
        <v>506</v>
      </c>
      <c r="C19" s="234"/>
      <c r="D19" s="234"/>
      <c r="E19" s="126" t="s">
        <v>2</v>
      </c>
      <c r="F19" s="126"/>
      <c r="G19" s="126"/>
      <c r="H19" s="126"/>
      <c r="I19" s="126"/>
      <c r="J19" s="126"/>
      <c r="K19" s="234" t="s">
        <v>3</v>
      </c>
      <c r="L19" s="234" t="s">
        <v>4</v>
      </c>
    </row>
    <row r="20" spans="1:12" ht="15" customHeight="1">
      <c r="A20" s="224"/>
      <c r="B20" s="234"/>
      <c r="C20" s="234"/>
      <c r="D20" s="234"/>
      <c r="E20" s="126"/>
      <c r="F20" s="126"/>
      <c r="G20" s="126"/>
      <c r="H20" s="126"/>
      <c r="I20" s="126"/>
      <c r="J20" s="126"/>
      <c r="K20" s="234"/>
      <c r="L20" s="234"/>
    </row>
    <row r="21" spans="1:12" ht="16.5" customHeight="1" hidden="1">
      <c r="A21" s="224"/>
      <c r="B21" s="234"/>
      <c r="C21" s="234"/>
      <c r="D21" s="234"/>
      <c r="E21" s="159"/>
      <c r="F21" s="159"/>
      <c r="G21" s="159"/>
      <c r="H21" s="159"/>
      <c r="I21" s="159"/>
      <c r="J21" s="159"/>
      <c r="K21" s="234"/>
      <c r="L21" s="234"/>
    </row>
    <row r="22" spans="1:12" ht="134.25" customHeight="1">
      <c r="A22" s="224"/>
      <c r="B22" s="234"/>
      <c r="C22" s="234"/>
      <c r="D22" s="234"/>
      <c r="E22" s="234" t="s">
        <v>5</v>
      </c>
      <c r="F22" s="51" t="s">
        <v>6</v>
      </c>
      <c r="G22" s="234" t="s">
        <v>7</v>
      </c>
      <c r="H22" s="235" t="s">
        <v>8</v>
      </c>
      <c r="I22" s="234" t="s">
        <v>9</v>
      </c>
      <c r="J22" s="51" t="s">
        <v>10</v>
      </c>
      <c r="K22" s="234"/>
      <c r="L22" s="234"/>
    </row>
    <row r="23" spans="1:12" ht="81" customHeight="1" hidden="1">
      <c r="A23" s="5"/>
      <c r="B23" s="234"/>
      <c r="C23" s="234"/>
      <c r="D23" s="234"/>
      <c r="E23" s="234"/>
      <c r="F23" s="52" t="s">
        <v>11</v>
      </c>
      <c r="G23" s="234"/>
      <c r="H23" s="235"/>
      <c r="I23" s="234"/>
      <c r="J23" s="52"/>
      <c r="K23" s="234"/>
      <c r="L23" s="50"/>
    </row>
    <row r="24" spans="1:12" ht="41.25" customHeight="1" hidden="1">
      <c r="A24" s="5"/>
      <c r="B24" s="234"/>
      <c r="C24" s="234"/>
      <c r="D24" s="234"/>
      <c r="E24" s="234"/>
      <c r="F24" s="50"/>
      <c r="G24" s="234"/>
      <c r="H24" s="235"/>
      <c r="I24" s="234"/>
      <c r="J24" s="52" t="s">
        <v>12</v>
      </c>
      <c r="K24" s="234"/>
      <c r="L24" s="50"/>
    </row>
    <row r="25" spans="1:12" ht="12.75">
      <c r="A25" s="26">
        <v>1</v>
      </c>
      <c r="B25" s="126">
        <v>2</v>
      </c>
      <c r="C25" s="126"/>
      <c r="D25" s="126"/>
      <c r="E25" s="26">
        <v>3</v>
      </c>
      <c r="F25" s="26">
        <v>4</v>
      </c>
      <c r="G25" s="26">
        <v>5</v>
      </c>
      <c r="H25" s="26">
        <v>6</v>
      </c>
      <c r="I25" s="26">
        <v>7</v>
      </c>
      <c r="J25" s="26">
        <v>8</v>
      </c>
      <c r="K25" s="26">
        <v>9</v>
      </c>
      <c r="L25" s="26">
        <v>10</v>
      </c>
    </row>
    <row r="26" spans="1:12" ht="16.5" customHeight="1">
      <c r="A26" s="38" t="s">
        <v>678</v>
      </c>
      <c r="B26" s="26">
        <v>9</v>
      </c>
      <c r="C26" s="26">
        <v>0</v>
      </c>
      <c r="D26" s="26">
        <v>1</v>
      </c>
      <c r="E26" s="92">
        <v>2236964437</v>
      </c>
      <c r="F26" s="92"/>
      <c r="G26" s="92"/>
      <c r="H26" s="92">
        <v>539694952</v>
      </c>
      <c r="I26" s="92">
        <v>206393082</v>
      </c>
      <c r="J26" s="92">
        <f>SUM(E26:I26)</f>
        <v>2983052471</v>
      </c>
      <c r="K26" s="92"/>
      <c r="L26" s="92">
        <f>J26+K26</f>
        <v>2983052471</v>
      </c>
    </row>
    <row r="27" spans="1:12" ht="18.75" customHeight="1">
      <c r="A27" s="5" t="s">
        <v>13</v>
      </c>
      <c r="B27" s="26">
        <v>9</v>
      </c>
      <c r="C27" s="26">
        <v>0</v>
      </c>
      <c r="D27" s="26">
        <v>2</v>
      </c>
      <c r="E27" s="92"/>
      <c r="F27" s="92"/>
      <c r="G27" s="92"/>
      <c r="H27" s="92"/>
      <c r="I27" s="92"/>
      <c r="J27" s="92">
        <f>SUM(E27:I27)</f>
        <v>0</v>
      </c>
      <c r="K27" s="92"/>
      <c r="L27" s="92">
        <f>J27+K27</f>
        <v>0</v>
      </c>
    </row>
    <row r="28" spans="1:13" ht="19.5" customHeight="1">
      <c r="A28" s="5" t="s">
        <v>14</v>
      </c>
      <c r="B28" s="26">
        <v>9</v>
      </c>
      <c r="C28" s="26">
        <v>0</v>
      </c>
      <c r="D28" s="26">
        <v>3</v>
      </c>
      <c r="E28" s="92"/>
      <c r="F28" s="92"/>
      <c r="G28" s="92"/>
      <c r="H28" s="92"/>
      <c r="I28" s="92"/>
      <c r="J28" s="92">
        <f>SUM(E28:I28)</f>
        <v>0</v>
      </c>
      <c r="K28" s="92"/>
      <c r="L28" s="92">
        <f>J28+K28</f>
        <v>0</v>
      </c>
      <c r="M28" s="67"/>
    </row>
    <row r="29" spans="1:12" ht="18.75" customHeight="1">
      <c r="A29" s="231" t="s">
        <v>677</v>
      </c>
      <c r="B29" s="126">
        <v>9</v>
      </c>
      <c r="C29" s="126">
        <v>0</v>
      </c>
      <c r="D29" s="126">
        <v>4</v>
      </c>
      <c r="E29" s="230">
        <f>E26+E27+E28</f>
        <v>2236964437</v>
      </c>
      <c r="F29" s="230">
        <f>F26+F27+F28</f>
        <v>0</v>
      </c>
      <c r="G29" s="230">
        <f>G26+G27+G28</f>
        <v>0</v>
      </c>
      <c r="H29" s="230">
        <f>H26-H27+H28</f>
        <v>539694952</v>
      </c>
      <c r="I29" s="230">
        <f>I26+I27+I28</f>
        <v>206393082</v>
      </c>
      <c r="J29" s="230">
        <f>J26+J27+J28</f>
        <v>2983052471</v>
      </c>
      <c r="K29" s="230"/>
      <c r="L29" s="232">
        <f>J29+K29</f>
        <v>2983052471</v>
      </c>
    </row>
    <row r="30" spans="1:12" ht="15" customHeight="1">
      <c r="A30" s="231"/>
      <c r="B30" s="126"/>
      <c r="C30" s="126"/>
      <c r="D30" s="126"/>
      <c r="E30" s="230"/>
      <c r="F30" s="230"/>
      <c r="G30" s="230"/>
      <c r="H30" s="230"/>
      <c r="I30" s="230"/>
      <c r="J30" s="230"/>
      <c r="K30" s="230"/>
      <c r="L30" s="233"/>
    </row>
    <row r="31" spans="1:12" ht="12.75">
      <c r="A31" s="5" t="s">
        <v>15</v>
      </c>
      <c r="B31" s="26">
        <v>9</v>
      </c>
      <c r="C31" s="26">
        <v>0</v>
      </c>
      <c r="D31" s="26">
        <v>5</v>
      </c>
      <c r="E31" s="92">
        <v>-26</v>
      </c>
      <c r="F31" s="92"/>
      <c r="G31" s="92"/>
      <c r="H31" s="92"/>
      <c r="I31" s="92"/>
      <c r="J31" s="92">
        <f>SUM(E31:I31)</f>
        <v>-26</v>
      </c>
      <c r="K31" s="92"/>
      <c r="L31" s="92">
        <f aca="true" t="shared" si="0" ref="L31:L41">J31+K31</f>
        <v>-26</v>
      </c>
    </row>
    <row r="32" spans="1:12" ht="33" customHeight="1">
      <c r="A32" s="5" t="s">
        <v>16</v>
      </c>
      <c r="B32" s="26">
        <v>9</v>
      </c>
      <c r="C32" s="26">
        <v>0</v>
      </c>
      <c r="D32" s="26">
        <v>6</v>
      </c>
      <c r="E32" s="92"/>
      <c r="F32" s="92"/>
      <c r="G32" s="92"/>
      <c r="H32" s="92"/>
      <c r="I32" s="92"/>
      <c r="J32" s="92">
        <f>E32+F32+G32+H32+I32</f>
        <v>0</v>
      </c>
      <c r="K32" s="92"/>
      <c r="L32" s="92">
        <f t="shared" si="0"/>
        <v>0</v>
      </c>
    </row>
    <row r="33" spans="1:12" ht="32.25" customHeight="1">
      <c r="A33" s="5" t="s">
        <v>17</v>
      </c>
      <c r="B33" s="26">
        <v>9</v>
      </c>
      <c r="C33" s="26">
        <v>0</v>
      </c>
      <c r="D33" s="26">
        <v>7</v>
      </c>
      <c r="E33" s="92"/>
      <c r="F33" s="92"/>
      <c r="G33" s="92"/>
      <c r="H33" s="92"/>
      <c r="I33" s="92"/>
      <c r="J33" s="92">
        <f>E33+F33+G33+H33+I33</f>
        <v>0</v>
      </c>
      <c r="K33" s="92"/>
      <c r="L33" s="92">
        <f t="shared" si="0"/>
        <v>0</v>
      </c>
    </row>
    <row r="34" spans="1:12" ht="16.5" customHeight="1">
      <c r="A34" s="5" t="s">
        <v>18</v>
      </c>
      <c r="B34" s="26">
        <v>9</v>
      </c>
      <c r="C34" s="26">
        <v>0</v>
      </c>
      <c r="D34" s="26">
        <v>8</v>
      </c>
      <c r="E34" s="92"/>
      <c r="F34" s="92"/>
      <c r="G34" s="92"/>
      <c r="H34" s="92"/>
      <c r="I34" s="92">
        <v>3234760</v>
      </c>
      <c r="J34" s="92">
        <f>E34+F34+G34+H34+I34</f>
        <v>3234760</v>
      </c>
      <c r="K34" s="92"/>
      <c r="L34" s="92">
        <f t="shared" si="0"/>
        <v>3234760</v>
      </c>
    </row>
    <row r="35" spans="1:12" ht="18.75" customHeight="1">
      <c r="A35" s="5" t="s">
        <v>19</v>
      </c>
      <c r="B35" s="26">
        <v>9</v>
      </c>
      <c r="C35" s="26">
        <v>0</v>
      </c>
      <c r="D35" s="26">
        <v>9</v>
      </c>
      <c r="E35" s="92"/>
      <c r="F35" s="92"/>
      <c r="G35" s="92"/>
      <c r="H35" s="92"/>
      <c r="I35" s="92"/>
      <c r="J35" s="92">
        <f aca="true" t="shared" si="1" ref="J35:J40">E35+F35+G35+H35+I35</f>
        <v>0</v>
      </c>
      <c r="K35" s="92"/>
      <c r="L35" s="92">
        <f t="shared" si="0"/>
        <v>0</v>
      </c>
    </row>
    <row r="36" spans="1:12" ht="29.25" customHeight="1">
      <c r="A36" s="5" t="s">
        <v>20</v>
      </c>
      <c r="B36" s="26">
        <v>9</v>
      </c>
      <c r="C36" s="26">
        <v>1</v>
      </c>
      <c r="D36" s="26">
        <v>0</v>
      </c>
      <c r="E36" s="92"/>
      <c r="F36" s="92"/>
      <c r="G36" s="92"/>
      <c r="H36" s="92">
        <v>-7408867</v>
      </c>
      <c r="I36" s="92">
        <v>9987395</v>
      </c>
      <c r="J36" s="92">
        <f t="shared" si="1"/>
        <v>2578528</v>
      </c>
      <c r="K36" s="92"/>
      <c r="L36" s="92">
        <f t="shared" si="0"/>
        <v>2578528</v>
      </c>
    </row>
    <row r="37" spans="1:12" ht="33.75" customHeight="1">
      <c r="A37" s="5" t="s">
        <v>21</v>
      </c>
      <c r="B37" s="26">
        <v>9</v>
      </c>
      <c r="C37" s="26">
        <v>1</v>
      </c>
      <c r="D37" s="26">
        <v>1</v>
      </c>
      <c r="E37" s="92"/>
      <c r="F37" s="92"/>
      <c r="G37" s="92"/>
      <c r="H37" s="92"/>
      <c r="I37" s="92"/>
      <c r="J37" s="92">
        <f t="shared" si="1"/>
        <v>0</v>
      </c>
      <c r="K37" s="92"/>
      <c r="L37" s="92">
        <f t="shared" si="0"/>
        <v>0</v>
      </c>
    </row>
    <row r="38" spans="1:12" ht="32.25" customHeight="1">
      <c r="A38" s="38" t="s">
        <v>690</v>
      </c>
      <c r="B38" s="26">
        <v>9</v>
      </c>
      <c r="C38" s="26">
        <v>1</v>
      </c>
      <c r="D38" s="26">
        <v>2</v>
      </c>
      <c r="E38" s="92">
        <f>E29+E31+E32+E33+E34+E35+E36+E37</f>
        <v>2236964411</v>
      </c>
      <c r="F38" s="92">
        <f>F29+F31+F32+F33+F34+F35+F36+F37</f>
        <v>0</v>
      </c>
      <c r="G38" s="92">
        <f>G29+G31+G32+G33+G34+G35+G36+G37</f>
        <v>0</v>
      </c>
      <c r="H38" s="92">
        <f>H29+H31+H32+H33+H34+H35-H36+H37</f>
        <v>547103819</v>
      </c>
      <c r="I38" s="92">
        <f>I29+I31+I32+I33+I34+I35-I36+I37</f>
        <v>199640447</v>
      </c>
      <c r="J38" s="92">
        <f t="shared" si="1"/>
        <v>2983708677</v>
      </c>
      <c r="K38" s="92"/>
      <c r="L38" s="92">
        <f t="shared" si="0"/>
        <v>2983708677</v>
      </c>
    </row>
    <row r="39" spans="1:12" ht="18" customHeight="1">
      <c r="A39" s="5" t="s">
        <v>22</v>
      </c>
      <c r="B39" s="26">
        <v>9</v>
      </c>
      <c r="C39" s="26">
        <v>1</v>
      </c>
      <c r="D39" s="26">
        <v>3</v>
      </c>
      <c r="E39" s="92"/>
      <c r="F39" s="92"/>
      <c r="G39" s="92"/>
      <c r="H39" s="92"/>
      <c r="I39" s="92"/>
      <c r="J39" s="92">
        <f t="shared" si="1"/>
        <v>0</v>
      </c>
      <c r="K39" s="92"/>
      <c r="L39" s="92">
        <f t="shared" si="0"/>
        <v>0</v>
      </c>
    </row>
    <row r="40" spans="1:12" ht="18.75" customHeight="1">
      <c r="A40" s="5" t="s">
        <v>23</v>
      </c>
      <c r="B40" s="26">
        <v>9</v>
      </c>
      <c r="C40" s="26">
        <v>1</v>
      </c>
      <c r="D40" s="26">
        <v>4</v>
      </c>
      <c r="E40" s="92"/>
      <c r="F40" s="92"/>
      <c r="G40" s="92"/>
      <c r="H40" s="92"/>
      <c r="I40" s="92"/>
      <c r="J40" s="92">
        <f t="shared" si="1"/>
        <v>0</v>
      </c>
      <c r="K40" s="92"/>
      <c r="L40" s="92">
        <f t="shared" si="0"/>
        <v>0</v>
      </c>
    </row>
    <row r="41" spans="1:12" ht="13.5">
      <c r="A41" s="38" t="s">
        <v>675</v>
      </c>
      <c r="B41" s="126">
        <v>9</v>
      </c>
      <c r="C41" s="126">
        <v>1</v>
      </c>
      <c r="D41" s="126">
        <v>5</v>
      </c>
      <c r="E41" s="230">
        <f>E38+E39+E40</f>
        <v>2236964411</v>
      </c>
      <c r="F41" s="230">
        <f>F38+F39+F40</f>
        <v>0</v>
      </c>
      <c r="G41" s="230">
        <f>G38+G39+G40</f>
        <v>0</v>
      </c>
      <c r="H41" s="230">
        <f>H38+H39+H40</f>
        <v>547103819</v>
      </c>
      <c r="I41" s="230">
        <f>I38+I39+I40</f>
        <v>199640447</v>
      </c>
      <c r="J41" s="232">
        <f>SUM(E41:I42)</f>
        <v>2983708677</v>
      </c>
      <c r="K41" s="230"/>
      <c r="L41" s="232">
        <f t="shared" si="0"/>
        <v>2983708677</v>
      </c>
    </row>
    <row r="42" spans="1:12" ht="13.5">
      <c r="A42" s="38" t="s">
        <v>676</v>
      </c>
      <c r="B42" s="126"/>
      <c r="C42" s="126"/>
      <c r="D42" s="126"/>
      <c r="E42" s="230"/>
      <c r="F42" s="230"/>
      <c r="G42" s="230"/>
      <c r="H42" s="230"/>
      <c r="I42" s="230"/>
      <c r="J42" s="233"/>
      <c r="K42" s="230"/>
      <c r="L42" s="233"/>
    </row>
    <row r="43" spans="1:12" ht="18" customHeight="1">
      <c r="A43" s="5" t="s">
        <v>24</v>
      </c>
      <c r="B43" s="26">
        <v>9</v>
      </c>
      <c r="C43" s="26">
        <v>1</v>
      </c>
      <c r="D43" s="26">
        <v>6</v>
      </c>
      <c r="E43" s="92"/>
      <c r="F43" s="92"/>
      <c r="G43" s="92"/>
      <c r="H43" s="92"/>
      <c r="I43" s="92"/>
      <c r="J43" s="92">
        <f aca="true" t="shared" si="2" ref="J43:J49">E43+F43+G43+H43+I43</f>
        <v>0</v>
      </c>
      <c r="K43" s="92"/>
      <c r="L43" s="92">
        <f aca="true" t="shared" si="3" ref="L43:L50">J43+K43</f>
        <v>0</v>
      </c>
    </row>
    <row r="44" spans="1:12" ht="30.75" customHeight="1">
      <c r="A44" s="5" t="s">
        <v>25</v>
      </c>
      <c r="B44" s="26">
        <v>9</v>
      </c>
      <c r="C44" s="26">
        <v>1</v>
      </c>
      <c r="D44" s="26">
        <v>7</v>
      </c>
      <c r="E44" s="92"/>
      <c r="F44" s="92"/>
      <c r="G44" s="92"/>
      <c r="H44" s="92"/>
      <c r="I44" s="92"/>
      <c r="J44" s="92">
        <f t="shared" si="2"/>
        <v>0</v>
      </c>
      <c r="K44" s="92"/>
      <c r="L44" s="92">
        <f t="shared" si="3"/>
        <v>0</v>
      </c>
    </row>
    <row r="45" spans="1:12" ht="31.5" customHeight="1">
      <c r="A45" s="5" t="s">
        <v>26</v>
      </c>
      <c r="B45" s="26">
        <v>9</v>
      </c>
      <c r="C45" s="26">
        <v>1</v>
      </c>
      <c r="D45" s="26">
        <v>8</v>
      </c>
      <c r="E45" s="92"/>
      <c r="F45" s="92"/>
      <c r="G45" s="92"/>
      <c r="H45" s="92"/>
      <c r="I45" s="92"/>
      <c r="J45" s="92">
        <f t="shared" si="2"/>
        <v>0</v>
      </c>
      <c r="K45" s="92"/>
      <c r="L45" s="92">
        <f t="shared" si="3"/>
        <v>0</v>
      </c>
    </row>
    <row r="46" spans="1:12" ht="18" customHeight="1">
      <c r="A46" s="5" t="s">
        <v>27</v>
      </c>
      <c r="B46" s="26">
        <v>9</v>
      </c>
      <c r="C46" s="26">
        <v>1</v>
      </c>
      <c r="D46" s="26">
        <v>9</v>
      </c>
      <c r="E46" s="92"/>
      <c r="F46" s="92"/>
      <c r="G46" s="92"/>
      <c r="H46" s="92"/>
      <c r="I46" s="92">
        <v>3105719</v>
      </c>
      <c r="J46" s="92">
        <f t="shared" si="2"/>
        <v>3105719</v>
      </c>
      <c r="K46" s="92"/>
      <c r="L46" s="92">
        <f t="shared" si="3"/>
        <v>3105719</v>
      </c>
    </row>
    <row r="47" spans="1:12" ht="19.5" customHeight="1">
      <c r="A47" s="5" t="s">
        <v>28</v>
      </c>
      <c r="B47" s="26">
        <v>9</v>
      </c>
      <c r="C47" s="26">
        <v>2</v>
      </c>
      <c r="D47" s="26">
        <v>0</v>
      </c>
      <c r="E47" s="92"/>
      <c r="F47" s="92"/>
      <c r="G47" s="92"/>
      <c r="H47" s="92"/>
      <c r="I47" s="92"/>
      <c r="J47" s="92">
        <f t="shared" si="2"/>
        <v>0</v>
      </c>
      <c r="K47" s="92"/>
      <c r="L47" s="92">
        <f t="shared" si="3"/>
        <v>0</v>
      </c>
    </row>
    <row r="48" spans="1:12" ht="33.75" customHeight="1">
      <c r="A48" s="5" t="s">
        <v>29</v>
      </c>
      <c r="B48" s="26">
        <v>9</v>
      </c>
      <c r="C48" s="26">
        <v>2</v>
      </c>
      <c r="D48" s="26">
        <v>1</v>
      </c>
      <c r="E48" s="92"/>
      <c r="F48" s="92"/>
      <c r="G48" s="92"/>
      <c r="H48" s="92">
        <v>-646953</v>
      </c>
      <c r="I48" s="92">
        <v>3204494</v>
      </c>
      <c r="J48" s="92">
        <f t="shared" si="2"/>
        <v>2557541</v>
      </c>
      <c r="K48" s="92"/>
      <c r="L48" s="92">
        <f t="shared" si="3"/>
        <v>2557541</v>
      </c>
    </row>
    <row r="49" spans="1:12" ht="33.75" customHeight="1">
      <c r="A49" s="5" t="s">
        <v>30</v>
      </c>
      <c r="B49" s="26">
        <v>9</v>
      </c>
      <c r="C49" s="26">
        <v>2</v>
      </c>
      <c r="D49" s="26">
        <v>2</v>
      </c>
      <c r="E49" s="92"/>
      <c r="F49" s="92"/>
      <c r="G49" s="92"/>
      <c r="H49" s="92"/>
      <c r="I49" s="92"/>
      <c r="J49" s="92">
        <f t="shared" si="2"/>
        <v>0</v>
      </c>
      <c r="K49" s="92"/>
      <c r="L49" s="92">
        <f t="shared" si="3"/>
        <v>0</v>
      </c>
    </row>
    <row r="50" spans="1:12" ht="18.75" customHeight="1">
      <c r="A50" s="38" t="s">
        <v>674</v>
      </c>
      <c r="B50" s="126">
        <v>9</v>
      </c>
      <c r="C50" s="126">
        <v>2</v>
      </c>
      <c r="D50" s="126">
        <v>3</v>
      </c>
      <c r="E50" s="230">
        <f>E41+E43+E44+E45+E46+E47-E48+E49</f>
        <v>2236964411</v>
      </c>
      <c r="F50" s="230">
        <f>F41+F43+F44+F45+F46+F47-F48+F49</f>
        <v>0</v>
      </c>
      <c r="G50" s="230">
        <f>G41+G43+G44+G45+G46+G47+G48+G49</f>
        <v>0</v>
      </c>
      <c r="H50" s="230">
        <f>H41+H43+H44+H45+H46+H47-H48+H49</f>
        <v>547750772</v>
      </c>
      <c r="I50" s="230">
        <f>I41+I43+I44+I45+I46+I47-I48+I49</f>
        <v>199541672</v>
      </c>
      <c r="J50" s="230">
        <f>J41+J43+J44+J45+J46+J47-J48+J49</f>
        <v>2984256855</v>
      </c>
      <c r="K50" s="230"/>
      <c r="L50" s="230">
        <f t="shared" si="3"/>
        <v>2984256855</v>
      </c>
    </row>
    <row r="51" spans="1:12" ht="16.5" customHeight="1">
      <c r="A51" s="5" t="s">
        <v>31</v>
      </c>
      <c r="B51" s="126"/>
      <c r="C51" s="126"/>
      <c r="D51" s="126"/>
      <c r="E51" s="230"/>
      <c r="F51" s="230"/>
      <c r="G51" s="230"/>
      <c r="H51" s="230"/>
      <c r="I51" s="230"/>
      <c r="J51" s="230"/>
      <c r="K51" s="230"/>
      <c r="L51" s="230"/>
    </row>
    <row r="52" ht="12.75">
      <c r="A52" s="44"/>
    </row>
    <row r="53" ht="12.75">
      <c r="I53" s="67"/>
    </row>
    <row r="54" spans="1:12" ht="12.75">
      <c r="A54" s="170" t="s">
        <v>656</v>
      </c>
      <c r="B54" s="170"/>
      <c r="E54" s="30"/>
      <c r="F54" s="30"/>
      <c r="G54" s="30"/>
      <c r="L54" s="16" t="s">
        <v>327</v>
      </c>
    </row>
    <row r="55" spans="1:12" ht="12.75">
      <c r="A55" s="170" t="s">
        <v>672</v>
      </c>
      <c r="B55" s="170"/>
      <c r="E55" s="30"/>
      <c r="F55" s="30"/>
      <c r="G55" s="30"/>
      <c r="I55" s="16" t="s">
        <v>328</v>
      </c>
      <c r="L55" s="120"/>
    </row>
    <row r="56" spans="1:7" ht="12.75">
      <c r="A56" s="120"/>
      <c r="E56" s="30"/>
      <c r="F56" s="30"/>
      <c r="G56" s="30"/>
    </row>
  </sheetData>
  <sheetProtection/>
  <mergeCells count="54">
    <mergeCell ref="I50:I51"/>
    <mergeCell ref="J50:J51"/>
    <mergeCell ref="B41:B42"/>
    <mergeCell ref="I41:I42"/>
    <mergeCell ref="A12:L12"/>
    <mergeCell ref="A13:L13"/>
    <mergeCell ref="A19:A22"/>
    <mergeCell ref="B19:D24"/>
    <mergeCell ref="E19:J20"/>
    <mergeCell ref="K19:K24"/>
    <mergeCell ref="E21:J21"/>
    <mergeCell ref="H22:H24"/>
    <mergeCell ref="K2:L2"/>
    <mergeCell ref="B3:L3"/>
    <mergeCell ref="B4:L4"/>
    <mergeCell ref="B5:L5"/>
    <mergeCell ref="B6:L6"/>
    <mergeCell ref="K41:K42"/>
    <mergeCell ref="G50:G51"/>
    <mergeCell ref="K50:K51"/>
    <mergeCell ref="B25:D25"/>
    <mergeCell ref="L19:L22"/>
    <mergeCell ref="G22:G24"/>
    <mergeCell ref="J41:J42"/>
    <mergeCell ref="B50:B51"/>
    <mergeCell ref="C50:C51"/>
    <mergeCell ref="D50:D51"/>
    <mergeCell ref="E50:E51"/>
    <mergeCell ref="F50:F51"/>
    <mergeCell ref="G41:G42"/>
    <mergeCell ref="H41:H42"/>
    <mergeCell ref="H50:H51"/>
    <mergeCell ref="F41:F42"/>
    <mergeCell ref="E41:E42"/>
    <mergeCell ref="L29:L30"/>
    <mergeCell ref="I29:I30"/>
    <mergeCell ref="I22:I24"/>
    <mergeCell ref="E22:E24"/>
    <mergeCell ref="D29:D30"/>
    <mergeCell ref="L50:L51"/>
    <mergeCell ref="L41:L42"/>
    <mergeCell ref="J29:J30"/>
    <mergeCell ref="K29:K30"/>
    <mergeCell ref="D41:D42"/>
    <mergeCell ref="E29:E30"/>
    <mergeCell ref="H29:H30"/>
    <mergeCell ref="F29:F30"/>
    <mergeCell ref="G29:G30"/>
    <mergeCell ref="A54:B54"/>
    <mergeCell ref="A55:B55"/>
    <mergeCell ref="A29:A30"/>
    <mergeCell ref="B29:B30"/>
    <mergeCell ref="C29:C30"/>
    <mergeCell ref="C41:C42"/>
  </mergeCells>
  <printOptions horizontalCentered="1"/>
  <pageMargins left="0.15748031496062992" right="0.1968503937007874" top="0.19" bottom="0.15748031496062992" header="0.15748031496062992" footer="0.18"/>
  <pageSetup horizontalDpi="300" verticalDpi="300" orientation="landscape" paperSize="9" scale="60" r:id="rId1"/>
  <rowBreaks count="1" manualBreakCount="1">
    <brk id="5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70" zoomScaleNormal="70" zoomScalePageLayoutView="0" workbookViewId="0" topLeftCell="A1">
      <selection activeCell="C39" sqref="C39"/>
    </sheetView>
  </sheetViews>
  <sheetFormatPr defaultColWidth="9.00390625" defaultRowHeight="12.75"/>
  <cols>
    <col min="1" max="1" width="45.625" style="7" customWidth="1"/>
    <col min="2" max="2" width="45.625" style="9" customWidth="1"/>
    <col min="3" max="16384" width="9.125" style="9" customWidth="1"/>
  </cols>
  <sheetData>
    <row r="1" spans="1:11" ht="13.5">
      <c r="A1" s="14" t="s">
        <v>34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240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41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48.75" customHeight="1">
      <c r="A4" s="53" t="s">
        <v>158</v>
      </c>
      <c r="B4" s="53" t="s">
        <v>159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54"/>
      <c r="B5" s="55"/>
    </row>
    <row r="6" spans="1:2" ht="13.5">
      <c r="A6" s="56"/>
      <c r="B6" s="55"/>
    </row>
    <row r="7" spans="1:2" ht="12.75">
      <c r="A7" s="57"/>
      <c r="B7" s="55"/>
    </row>
    <row r="8" spans="1:2" ht="12.75">
      <c r="A8" s="55"/>
      <c r="B8" s="58"/>
    </row>
    <row r="9" spans="1:2" ht="12.75">
      <c r="A9" s="40"/>
      <c r="B9" s="55"/>
    </row>
    <row r="10" spans="1:2" ht="12.75">
      <c r="A10" s="55"/>
      <c r="B10" s="55"/>
    </row>
    <row r="11" spans="1:2" ht="12.75">
      <c r="A11" s="55"/>
      <c r="B11" s="55"/>
    </row>
    <row r="12" spans="1:2" ht="12.75">
      <c r="A12" s="43"/>
      <c r="B12" s="55"/>
    </row>
    <row r="13" spans="1:2" ht="15" customHeight="1">
      <c r="A13" s="43"/>
      <c r="B13" s="55"/>
    </row>
    <row r="14" spans="1:2" ht="17.25" customHeight="1">
      <c r="A14" s="43"/>
      <c r="B14" s="55"/>
    </row>
    <row r="15" spans="1:2" ht="12.75">
      <c r="A15" s="43"/>
      <c r="B15" s="55"/>
    </row>
    <row r="16" spans="1:2" ht="12.75">
      <c r="A16" s="43"/>
      <c r="B16" s="55"/>
    </row>
    <row r="17" spans="1:2" ht="12.75">
      <c r="A17" s="43"/>
      <c r="B17" s="55"/>
    </row>
    <row r="18" spans="1:2" ht="13.5">
      <c r="A18" s="38"/>
      <c r="B18" s="55"/>
    </row>
    <row r="19" spans="1:2" ht="12.75">
      <c r="A19" s="43"/>
      <c r="B19" s="55"/>
    </row>
    <row r="20" spans="1:2" ht="12.75">
      <c r="A20" s="43"/>
      <c r="B20" s="55"/>
    </row>
    <row r="21" spans="1:2" ht="12.75">
      <c r="A21" s="43"/>
      <c r="B21" s="55"/>
    </row>
    <row r="22" spans="1:2" ht="17.25" customHeight="1">
      <c r="A22" s="54"/>
      <c r="B22" s="55"/>
    </row>
    <row r="23" spans="1:2" ht="12.75">
      <c r="A23" s="43"/>
      <c r="B23" s="55"/>
    </row>
    <row r="24" spans="1:2" ht="12.75">
      <c r="A24" s="43"/>
      <c r="B24" s="55"/>
    </row>
    <row r="25" spans="1:2" ht="12.75">
      <c r="A25" s="43"/>
      <c r="B25" s="55"/>
    </row>
    <row r="26" spans="1:2" ht="12.75">
      <c r="A26" s="43"/>
      <c r="B26" s="55"/>
    </row>
    <row r="27" spans="1:2" ht="12.75">
      <c r="A27" s="43"/>
      <c r="B27" s="55"/>
    </row>
    <row r="28" spans="1:2" ht="12.75">
      <c r="A28" s="43"/>
      <c r="B28" s="55"/>
    </row>
    <row r="30" spans="1:2" ht="13.5">
      <c r="A30" s="13" t="s">
        <v>155</v>
      </c>
      <c r="B30" s="10"/>
    </row>
    <row r="31" spans="1:2" ht="13.5">
      <c r="A31" s="14"/>
      <c r="B31" s="15"/>
    </row>
    <row r="32" ht="13.5">
      <c r="B32" s="10" t="s">
        <v>160</v>
      </c>
    </row>
    <row r="33" ht="12.75">
      <c r="B33" s="15"/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Amela Cikotic</dc:creator>
  <cp:keywords/>
  <dc:description/>
  <cp:lastModifiedBy>Mensuda Vuk</cp:lastModifiedBy>
  <cp:lastPrinted>2015-03-04T11:47:56Z</cp:lastPrinted>
  <dcterms:created xsi:type="dcterms:W3CDTF">1998-02-10T09:25:46Z</dcterms:created>
  <dcterms:modified xsi:type="dcterms:W3CDTF">2015-07-27T07:42:43Z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